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'Hoja1'!$A$1:$C$114</definedName>
  </definedNames>
  <calcPr fullCalcOnLoad="1"/>
</workbook>
</file>

<file path=xl/sharedStrings.xml><?xml version="1.0" encoding="utf-8"?>
<sst xmlns="http://schemas.openxmlformats.org/spreadsheetml/2006/main" count="76" uniqueCount="67">
  <si>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</si>
  <si>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</si>
  <si>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</si>
  <si>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</si>
  <si>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</si>
  <si>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</si>
  <si>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</si>
  <si>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</si>
  <si>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</si>
  <si>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</si>
  <si>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</si>
  <si>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</si>
  <si>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</si>
  <si>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</si>
  <si>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</si>
  <si>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</si>
  <si>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</si>
  <si>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</si>
  <si>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</si>
  <si>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</si>
  <si>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</si>
  <si>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</si>
  <si>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</si>
  <si>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</si>
  <si>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</si>
  <si>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</si>
  <si>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</si>
  <si>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</si>
  <si>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</si>
  <si>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</si>
  <si>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</si>
  <si>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</si>
  <si>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</si>
  <si>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</si>
  <si>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</si>
  <si>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</si>
  <si>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</si>
  <si>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</si>
  <si>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</si>
  <si>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</si>
  <si>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</si>
  <si>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</si>
  <si>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</si>
  <si>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</si>
  <si>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</si>
  <si>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</si>
  <si>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</si>
  <si>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</si>
  <si>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</si>
  <si>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</si>
  <si>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</si>
  <si>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</si>
  <si>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</si>
  <si>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</si>
  <si>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</si>
  <si>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</si>
  <si>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</si>
  <si>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</si>
  <si>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</si>
  <si>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</si>
  <si>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</si>
  <si>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</si>
  <si>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</si>
  <si>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</si>
  <si>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Estados Financieros al 31 de marzo del 2023</t>
  </si>
  <si>
    <t>José Jonathan Arevalo Cornejo</t>
  </si>
  <si>
    <t>Director General y Representante Legal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</si>
</sst>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_);_(@_)"/>
    <numFmt numFmtId="178" formatCode="[$-440A]dddd\,\ dd&quot; de &quot;mmmm&quot; de &quot;yyyy"/>
    <numFmt numFmtId="179" formatCode="[$-440A]hh:mm:ss\ AM/PM"/>
    <numFmt numFmtId="180" formatCode="_ * #,##0.00_ ;_ * \-#,##0.00_ ;_ * &quot;-&quot;??_ ;_ @_ "/>
    <numFmt numFmtId="181" formatCode="#,##0.0_);\(#,##0.0\)"/>
    <numFmt numFmtId="182" formatCode="0.0000"/>
    <numFmt numFmtId="183" formatCode="0.000"/>
    <numFmt numFmtId="184" formatCode="0.0"/>
  </numFmts>
  <fonts count="50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3" fillId="33" borderId="0" xfId="53" applyFont="1" applyFill="1" applyAlignment="1">
      <alignment/>
      <protection/>
    </xf>
    <xf numFmtId="0" fontId="4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" fillId="33" borderId="0" xfId="53" applyFont="1" applyFill="1" applyAlignment="1">
      <alignment/>
      <protection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72" fontId="4" fillId="0" borderId="0" xfId="4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46" fillId="0" borderId="0" xfId="0" applyFont="1" applyAlignment="1">
      <alignment/>
    </xf>
    <xf numFmtId="37" fontId="3" fillId="0" borderId="0" xfId="53" applyNumberFormat="1" applyFont="1" applyFill="1" applyBorder="1" applyAlignment="1">
      <alignment/>
      <protection/>
    </xf>
    <xf numFmtId="37" fontId="4" fillId="0" borderId="0" xfId="53" applyNumberFormat="1" applyFont="1" applyFill="1" applyBorder="1" applyAlignment="1">
      <alignment horizontal="left"/>
      <protection/>
    </xf>
    <xf numFmtId="37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4" fillId="0" borderId="0" xfId="0" applyFont="1" applyAlignment="1">
      <alignment horizontal="left"/>
    </xf>
    <xf numFmtId="172" fontId="4" fillId="0" borderId="0" xfId="47" applyNumberFormat="1" applyFont="1" applyAlignment="1">
      <alignment horizontal="left"/>
    </xf>
    <xf numFmtId="181" fontId="4" fillId="0" borderId="11" xfId="47" applyNumberFormat="1" applyFont="1" applyFill="1" applyBorder="1" applyAlignment="1">
      <alignment horizontal="right"/>
    </xf>
    <xf numFmtId="181" fontId="44" fillId="0" borderId="0" xfId="0" applyNumberFormat="1" applyFont="1" applyAlignment="1">
      <alignment horizontal="right" vertical="center"/>
    </xf>
    <xf numFmtId="181" fontId="44" fillId="0" borderId="11" xfId="0" applyNumberFormat="1" applyFont="1" applyBorder="1" applyAlignment="1">
      <alignment horizontal="right" vertical="center"/>
    </xf>
    <xf numFmtId="181" fontId="4" fillId="0" borderId="0" xfId="47" applyNumberFormat="1" applyFont="1" applyFill="1" applyBorder="1" applyAlignment="1">
      <alignment horizontal="right"/>
    </xf>
    <xf numFmtId="181" fontId="4" fillId="0" borderId="11" xfId="53" applyNumberFormat="1" applyFont="1" applyFill="1" applyBorder="1" applyAlignment="1">
      <alignment/>
      <protection/>
    </xf>
    <xf numFmtId="181" fontId="4" fillId="0" borderId="0" xfId="53" applyNumberFormat="1" applyFont="1" applyFill="1" applyBorder="1" applyAlignment="1">
      <alignment/>
      <protection/>
    </xf>
    <xf numFmtId="181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37" fontId="3" fillId="0" borderId="0" xfId="53" applyNumberFormat="1" applyFont="1" applyFill="1" applyBorder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 indent="1"/>
    </xf>
    <xf numFmtId="0" fontId="44" fillId="0" borderId="0" xfId="0" applyFont="1" applyAlignment="1">
      <alignment horizontal="left" vertical="center" inden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181" fontId="48" fillId="0" borderId="0" xfId="0" applyNumberFormat="1" applyFont="1" applyAlignment="1">
      <alignment horizontal="right"/>
    </xf>
    <xf numFmtId="181" fontId="48" fillId="0" borderId="11" xfId="0" applyNumberFormat="1" applyFont="1" applyBorder="1" applyAlignment="1">
      <alignment horizontal="right"/>
    </xf>
    <xf numFmtId="181" fontId="48" fillId="0" borderId="13" xfId="0" applyNumberFormat="1" applyFont="1" applyBorder="1" applyAlignment="1">
      <alignment horizontal="right"/>
    </xf>
    <xf numFmtId="0" fontId="48" fillId="0" borderId="0" xfId="0" applyFont="1" applyAlignment="1">
      <alignment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81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indent="1"/>
    </xf>
    <xf numFmtId="1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81" fontId="44" fillId="0" borderId="0" xfId="0" applyNumberFormat="1" applyFont="1" applyAlignment="1">
      <alignment horizontal="right" vertical="center" wrapText="1"/>
    </xf>
    <xf numFmtId="181" fontId="49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1" fontId="3" fillId="0" borderId="1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_Bal, Utl, Fluj y anex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3238500</xdr:colOff>
      <xdr:row>0</xdr:row>
      <xdr:rowOff>47625</xdr:rowOff>
    </xdr:from>
    <xdr:to>
      <xdr:col>2</xdr:col>
      <xdr:colOff>1000125</xdr:colOff>
      <xdr:row>3</xdr:row>
      <xdr:rowOff>104775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238500" y="476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3248025</xdr:colOff>
      <xdr:row>66</xdr:row>
      <xdr:rowOff>133350</xdr:rowOff>
    </xdr:from>
    <xdr:to>
      <xdr:col>2</xdr:col>
      <xdr:colOff>1009650</xdr:colOff>
      <xdr:row>70</xdr:row>
      <xdr:rowOff>28575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248025" y="108680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showGridLines="0" tabSelected="1" view="pageBreakPreview" zoomScale="115" zoomScaleNormal="115" zoomScaleSheetLayoutView="115" zoomScalePageLayoutView="0" workbookViewId="0" topLeftCell="A88">
      <selection activeCell="G100" sqref="G100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4" width="15.7109375" style="3" customWidth="1"/>
    <col min="5" max="6" width="11.421875" style="3" customWidth="1"/>
    <col min="7" max="7" width="12.57421875" style="3" bestFit="1" customWidth="1"/>
    <col min="8" max="16384" width="11.421875" style="3" customWidth="1"/>
  </cols>
  <sheetData>
    <row r="1" spans="6:7" ht="12.75">
      <c r="F1" s="3" t="s">
        <v>64</v>
      </c>
      <c r="G1" s="3" t="str">
        <f>RIGHT(F1,21)</f>
        <v> 31 de marzo del 2023</v>
      </c>
    </row>
    <row r="2" spans="1:8" ht="12.75">
      <c r="A2" s="57"/>
      <c r="B2" s="57"/>
      <c r="C2" s="57"/>
      <c r="D2" s="57"/>
      <c r="H2" s="19"/>
    </row>
    <row r="3" spans="1:7" ht="12.75">
      <c r="A3" s="14"/>
      <c r="B3" s="14"/>
      <c r="C3" s="14"/>
      <c r="D3" s="14"/>
      <c r="F3" s="19">
        <f>DATE(RIGHT(G1,4),(LEFT(G1,2))+1,0)</f>
        <v>45016</v>
      </c>
      <c r="G3" s="3" t="str">
        <f>RIGHT(G1,4)</f>
        <v>2023</v>
      </c>
    </row>
    <row r="4" spans="1:8" ht="12.75">
      <c r="A4" s="4" t="s">
        <v>63</v>
      </c>
      <c r="B4" s="14"/>
      <c r="C4" s="14"/>
      <c r="D4" s="14"/>
      <c r="H4" s="19"/>
    </row>
    <row r="5" spans="1:7" ht="12.75">
      <c r="A5" s="1" t="s">
        <v>3</v>
      </c>
      <c r="B5" s="14"/>
      <c r="C5" s="14"/>
      <c r="D5" s="14"/>
      <c r="G5" s="55"/>
    </row>
    <row r="6" spans="1:7" ht="12.75">
      <c r="A6" s="18" t="s">
        <v>4</v>
      </c>
      <c r="B6" s="14"/>
      <c r="C6" s="14"/>
      <c r="D6" s="14"/>
      <c r="G6" s="55"/>
    </row>
    <row r="7" spans="1:7" ht="12.75">
      <c r="A7" s="2" t="s">
        <v>6</v>
      </c>
      <c r="B7" s="15"/>
      <c r="C7" s="15"/>
      <c r="D7" s="15"/>
      <c r="G7" s="56"/>
    </row>
    <row r="8" spans="1:7" ht="12.75">
      <c r="A8" s="5" t="str">
        <f>"Al "&amp;TEXT(F3,"dd")&amp;" de "&amp;TEXT(F3,"mmmm")&amp;" de "&amp;TEXT(F3,"yyyy")</f>
        <v>Al 31 de marzo de 2023</v>
      </c>
      <c r="B8" s="15"/>
      <c r="C8" s="15"/>
      <c r="D8" s="15"/>
      <c r="G8" s="56"/>
    </row>
    <row r="9" ht="12.75">
      <c r="A9" s="3" t="s">
        <v>5</v>
      </c>
    </row>
    <row r="10" spans="1:4" ht="13.5" thickBot="1">
      <c r="A10" s="6"/>
      <c r="B10" s="6"/>
      <c r="C10" s="6"/>
      <c r="D10" s="6"/>
    </row>
    <row r="11" spans="1:4" ht="12.75">
      <c r="A11" s="7"/>
      <c r="B11" s="7"/>
      <c r="C11" s="7"/>
      <c r="D11" s="7"/>
    </row>
    <row r="12" spans="1:4" ht="12.75">
      <c r="A12" s="38" t="s">
        <v>28</v>
      </c>
      <c r="B12" s="8"/>
      <c r="C12" s="45" t="str">
        <f>+D12</f>
        <v>2023</v>
      </c>
      <c r="D12" s="45" t="str">
        <f>+G3</f>
        <v>2023</v>
      </c>
    </row>
    <row r="13" spans="1:4" ht="12.75">
      <c r="A13" s="39" t="s">
        <v>29</v>
      </c>
      <c r="D13" s="46"/>
    </row>
    <row r="14" spans="1:4" ht="12.75">
      <c r="A14" s="40" t="s">
        <v>30</v>
      </c>
      <c r="C14" s="53">
        <f>+D14/1000</f>
        <v>4752.60816</v>
      </c>
      <c r="D14" s="47">
        <v>4752608.16</v>
      </c>
    </row>
    <row r="15" spans="1:4" ht="12.75">
      <c r="A15" s="40" t="s">
        <v>31</v>
      </c>
      <c r="C15" s="53">
        <f aca="true" t="shared" si="0" ref="C15:C20">+D15/1000</f>
        <v>68.28685</v>
      </c>
      <c r="D15" s="47">
        <v>68286.85</v>
      </c>
    </row>
    <row r="16" spans="1:4" ht="12.75">
      <c r="A16" s="40" t="s">
        <v>32</v>
      </c>
      <c r="C16" s="53">
        <f t="shared" si="0"/>
        <v>47547.42256</v>
      </c>
      <c r="D16" s="47">
        <v>47547422.56</v>
      </c>
    </row>
    <row r="17" spans="1:4" ht="12.75">
      <c r="A17" s="40" t="s">
        <v>33</v>
      </c>
      <c r="C17" s="53">
        <f t="shared" si="0"/>
        <v>4643.536980000001</v>
      </c>
      <c r="D17" s="47">
        <v>4643536.98</v>
      </c>
    </row>
    <row r="18" spans="1:4" ht="12.75">
      <c r="A18" s="40" t="s">
        <v>34</v>
      </c>
      <c r="B18" s="11"/>
      <c r="C18" s="53">
        <f t="shared" si="0"/>
        <v>29477.90161</v>
      </c>
      <c r="D18" s="47">
        <v>29477901.61</v>
      </c>
    </row>
    <row r="19" spans="1:4" ht="12.75">
      <c r="A19" s="40" t="s">
        <v>35</v>
      </c>
      <c r="C19" s="48">
        <f t="shared" si="0"/>
        <v>3075.27754</v>
      </c>
      <c r="D19" s="48">
        <v>3075277.54</v>
      </c>
    </row>
    <row r="20" spans="1:4" ht="12.75">
      <c r="A20" s="39"/>
      <c r="C20" s="53">
        <f t="shared" si="0"/>
        <v>89565.0337</v>
      </c>
      <c r="D20" s="47">
        <f>SUM(D14:D19)</f>
        <v>89565033.7</v>
      </c>
    </row>
    <row r="21" spans="1:4" ht="12.75">
      <c r="A21" s="39" t="s">
        <v>36</v>
      </c>
      <c r="C21" s="53"/>
      <c r="D21" s="47"/>
    </row>
    <row r="22" spans="1:4" ht="12.75">
      <c r="A22" s="50" t="s">
        <v>60</v>
      </c>
      <c r="C22" s="53">
        <f>+D22/1000</f>
        <v>0</v>
      </c>
      <c r="D22" s="47">
        <v>0</v>
      </c>
    </row>
    <row r="23" spans="1:4" ht="12.75">
      <c r="A23" s="40" t="s">
        <v>37</v>
      </c>
      <c r="C23" s="53">
        <f>+D23/1000</f>
        <v>343.38045</v>
      </c>
      <c r="D23" s="47">
        <v>343380.45</v>
      </c>
    </row>
    <row r="24" spans="1:4" ht="12.75">
      <c r="A24" s="40" t="s">
        <v>38</v>
      </c>
      <c r="C24" s="48">
        <f>+D24/1000</f>
        <v>8292.20237</v>
      </c>
      <c r="D24" s="48">
        <v>8292202.37</v>
      </c>
    </row>
    <row r="25" spans="1:4" ht="12.75">
      <c r="A25" s="39"/>
      <c r="B25" s="11"/>
      <c r="C25" s="53">
        <f>+D25/1000</f>
        <v>8635.58282</v>
      </c>
      <c r="D25" s="47">
        <f>SUM(D22:D24)</f>
        <v>8635582.82</v>
      </c>
    </row>
    <row r="26" spans="1:4" ht="12.75">
      <c r="A26" s="39" t="s">
        <v>39</v>
      </c>
      <c r="B26" s="11"/>
      <c r="C26" s="53"/>
      <c r="D26" s="47"/>
    </row>
    <row r="27" spans="1:4" ht="12.75">
      <c r="A27" s="40" t="s">
        <v>40</v>
      </c>
      <c r="C27" s="48">
        <f>+D27/1000</f>
        <v>1937.3264299999998</v>
      </c>
      <c r="D27" s="48">
        <v>1937326.43</v>
      </c>
    </row>
    <row r="28" spans="1:4" ht="13.5" thickBot="1">
      <c r="A28" s="41" t="s">
        <v>41</v>
      </c>
      <c r="C28" s="59">
        <f>+D28/1000</f>
        <v>100137.94295</v>
      </c>
      <c r="D28" s="59">
        <f>+D27+D25+D20</f>
        <v>100137942.95</v>
      </c>
    </row>
    <row r="29" spans="1:4" ht="13.5" thickTop="1">
      <c r="A29" s="39"/>
      <c r="C29" s="53"/>
      <c r="D29" s="47"/>
    </row>
    <row r="30" spans="1:4" ht="12.75">
      <c r="A30" s="38" t="s">
        <v>42</v>
      </c>
      <c r="C30" s="53"/>
      <c r="D30" s="47"/>
    </row>
    <row r="31" spans="1:4" ht="12.75">
      <c r="A31" s="39" t="s">
        <v>43</v>
      </c>
      <c r="C31" s="53"/>
      <c r="D31" s="47"/>
    </row>
    <row r="32" spans="1:4" ht="12.75">
      <c r="A32" s="40" t="s">
        <v>44</v>
      </c>
      <c r="C32" s="53">
        <f aca="true" t="shared" si="1" ref="C32:C37">+D32/1000</f>
        <v>2159.63659</v>
      </c>
      <c r="D32" s="47">
        <v>2159636.59</v>
      </c>
    </row>
    <row r="33" spans="1:4" ht="12.75">
      <c r="A33" s="52" t="s">
        <v>61</v>
      </c>
      <c r="C33" s="53">
        <f t="shared" si="1"/>
        <v>0</v>
      </c>
      <c r="D33" s="51">
        <v>0</v>
      </c>
    </row>
    <row r="34" spans="1:4" ht="12.75">
      <c r="A34" s="40" t="s">
        <v>45</v>
      </c>
      <c r="C34" s="53">
        <f t="shared" si="1"/>
        <v>8755.459550000001</v>
      </c>
      <c r="D34" s="47">
        <v>8755459.55</v>
      </c>
    </row>
    <row r="35" spans="1:4" ht="12.75">
      <c r="A35" s="40" t="s">
        <v>46</v>
      </c>
      <c r="C35" s="53">
        <f t="shared" si="1"/>
        <v>5028.31432</v>
      </c>
      <c r="D35" s="47">
        <v>5028314.32</v>
      </c>
    </row>
    <row r="36" spans="1:4" ht="12.75">
      <c r="A36" s="54" t="s">
        <v>62</v>
      </c>
      <c r="C36" s="53">
        <f t="shared" si="1"/>
        <v>0</v>
      </c>
      <c r="D36" s="53">
        <v>0</v>
      </c>
    </row>
    <row r="37" spans="1:4" ht="12.75">
      <c r="A37" s="39"/>
      <c r="C37" s="49">
        <f t="shared" si="1"/>
        <v>15943.410460000001</v>
      </c>
      <c r="D37" s="49">
        <f>SUM(D32:D36)</f>
        <v>15943410.46</v>
      </c>
    </row>
    <row r="38" spans="1:4" ht="12.75">
      <c r="A38" s="39" t="s">
        <v>47</v>
      </c>
      <c r="C38" s="53"/>
      <c r="D38" s="47"/>
    </row>
    <row r="39" spans="1:4" ht="12.75">
      <c r="A39" s="40" t="s">
        <v>48</v>
      </c>
      <c r="B39" s="11"/>
      <c r="C39" s="53">
        <f>+D39/1000</f>
        <v>3609.6595</v>
      </c>
      <c r="D39" s="47">
        <v>3609659.5</v>
      </c>
    </row>
    <row r="40" spans="1:4" ht="12.75">
      <c r="A40" s="40" t="s">
        <v>0</v>
      </c>
      <c r="C40" s="53">
        <f>+D40/1000</f>
        <v>91.56936999999999</v>
      </c>
      <c r="D40" s="47">
        <v>91569.37</v>
      </c>
    </row>
    <row r="41" spans="1:4" ht="12.75">
      <c r="A41" s="40" t="s">
        <v>49</v>
      </c>
      <c r="C41" s="48">
        <f>+D41/1000</f>
        <v>3970.73911</v>
      </c>
      <c r="D41" s="48">
        <v>3970739.11</v>
      </c>
    </row>
    <row r="42" spans="1:4" ht="12.75">
      <c r="A42" s="39"/>
      <c r="C42" s="49">
        <f>+D42/1000</f>
        <v>7671.96798</v>
      </c>
      <c r="D42" s="49">
        <f>SUM(D39:D41)</f>
        <v>7671967.98</v>
      </c>
    </row>
    <row r="43" spans="1:4" ht="12.75">
      <c r="A43" s="39" t="s">
        <v>50</v>
      </c>
      <c r="C43" s="53"/>
      <c r="D43" s="47"/>
    </row>
    <row r="44" spans="1:4" ht="12.75">
      <c r="A44" s="40" t="s">
        <v>51</v>
      </c>
      <c r="B44" s="11"/>
      <c r="C44" s="53">
        <f>+D44/1000</f>
        <v>15590.71387</v>
      </c>
      <c r="D44" s="47">
        <v>15590713.87</v>
      </c>
    </row>
    <row r="45" spans="1:4" ht="12.75">
      <c r="A45" s="40" t="s">
        <v>52</v>
      </c>
      <c r="B45" s="11"/>
      <c r="C45" s="53">
        <f>+D45/1000</f>
        <v>19552.508690000002</v>
      </c>
      <c r="D45" s="47">
        <v>19552508.69</v>
      </c>
    </row>
    <row r="46" spans="1:4" ht="12.75">
      <c r="A46" s="40" t="s">
        <v>53</v>
      </c>
      <c r="C46" s="53">
        <f>+D46/1000</f>
        <v>9373.02815</v>
      </c>
      <c r="D46" s="47">
        <v>9373028.15</v>
      </c>
    </row>
    <row r="47" spans="1:4" ht="12.75">
      <c r="A47" s="39"/>
      <c r="C47" s="49">
        <f>+D47/1000</f>
        <v>44516.25071</v>
      </c>
      <c r="D47" s="49">
        <f>SUM(D44:D46)</f>
        <v>44516250.71</v>
      </c>
    </row>
    <row r="48" spans="1:4" ht="12.75">
      <c r="A48" s="41" t="s">
        <v>54</v>
      </c>
      <c r="C48" s="49">
        <f>+D48/1000</f>
        <v>68131.62915000001</v>
      </c>
      <c r="D48" s="49">
        <f>D37+D42+D47</f>
        <v>68131629.15</v>
      </c>
    </row>
    <row r="49" spans="1:4" ht="12.75">
      <c r="A49" s="42"/>
      <c r="C49" s="58"/>
      <c r="D49" s="58"/>
    </row>
    <row r="50" spans="1:4" ht="12.75">
      <c r="A50" s="42" t="s">
        <v>55</v>
      </c>
      <c r="C50" s="58"/>
      <c r="D50" s="58"/>
    </row>
    <row r="51" spans="1:4" ht="12.75">
      <c r="A51" s="43" t="s">
        <v>56</v>
      </c>
      <c r="B51" s="11"/>
      <c r="C51" s="53">
        <f>+D51/1000</f>
        <v>15000</v>
      </c>
      <c r="D51" s="47">
        <v>15000000</v>
      </c>
    </row>
    <row r="52" spans="1:4" ht="12.75">
      <c r="A52" s="44" t="s">
        <v>57</v>
      </c>
      <c r="B52" s="11"/>
      <c r="C52" s="48">
        <f>+D52/1000</f>
        <v>17006.3138</v>
      </c>
      <c r="D52" s="48">
        <v>17006313.8</v>
      </c>
    </row>
    <row r="53" spans="1:4" ht="12.75">
      <c r="A53" s="42" t="s">
        <v>58</v>
      </c>
      <c r="B53" s="11"/>
      <c r="C53" s="49">
        <f>+D53/1000</f>
        <v>32006.3138</v>
      </c>
      <c r="D53" s="49">
        <f>SUM(D51:D52)</f>
        <v>32006313.8</v>
      </c>
    </row>
    <row r="54" spans="1:4" ht="13.5" thickBot="1">
      <c r="A54" s="42" t="s">
        <v>59</v>
      </c>
      <c r="C54" s="59">
        <f>+D54/1000</f>
        <v>100137.94295</v>
      </c>
      <c r="D54" s="59">
        <f>D48+D53</f>
        <v>100137942.95</v>
      </c>
    </row>
    <row r="55" ht="13.5" thickTop="1"/>
    <row r="60" spans="1:4" ht="12.75">
      <c r="A60" s="12" t="s">
        <v>8</v>
      </c>
      <c r="B60" s="62" t="s">
        <v>65</v>
      </c>
      <c r="C60" s="62"/>
      <c r="D60" s="12"/>
    </row>
    <row r="61" spans="1:4" ht="12.75">
      <c r="A61" s="12" t="s">
        <v>66</v>
      </c>
      <c r="B61" s="62" t="s">
        <v>2</v>
      </c>
      <c r="C61" s="62"/>
      <c r="D61" s="12"/>
    </row>
    <row r="62" spans="2:4" ht="12.75">
      <c r="B62" s="12"/>
      <c r="C62" s="12"/>
      <c r="D62" s="12"/>
    </row>
    <row r="66" spans="1:4" ht="12.75">
      <c r="A66" s="16"/>
      <c r="B66" s="16"/>
      <c r="C66" s="16"/>
      <c r="D66" s="16"/>
    </row>
    <row r="67" spans="1:4" ht="12.75">
      <c r="A67" s="16"/>
      <c r="B67" s="16"/>
      <c r="C67" s="16"/>
      <c r="D67" s="16"/>
    </row>
    <row r="68" spans="1:4" ht="12.75">
      <c r="A68" s="16"/>
      <c r="B68" s="16"/>
      <c r="C68" s="16"/>
      <c r="D68" s="16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  <row r="71" spans="1:4" ht="12.75">
      <c r="A71" s="4" t="s">
        <v>63</v>
      </c>
      <c r="B71" s="16"/>
      <c r="C71" s="16"/>
      <c r="D71" s="16"/>
    </row>
    <row r="72" spans="1:4" ht="12.75">
      <c r="A72" s="18" t="s">
        <v>3</v>
      </c>
      <c r="B72" s="16"/>
      <c r="C72" s="16"/>
      <c r="D72" s="16"/>
    </row>
    <row r="73" spans="1:4" ht="12.75">
      <c r="A73" s="18" t="s">
        <v>4</v>
      </c>
      <c r="B73" s="16"/>
      <c r="C73" s="16"/>
      <c r="D73" s="16"/>
    </row>
    <row r="74" spans="1:4" ht="12.75">
      <c r="A74" s="16" t="s">
        <v>7</v>
      </c>
      <c r="B74" s="16"/>
      <c r="C74" s="16"/>
      <c r="D74" s="16"/>
    </row>
    <row r="75" spans="1:4" ht="12.75">
      <c r="A75" s="18" t="str">
        <f>"Por los períodos del 1 de enero al "&amp;" "&amp;A8</f>
        <v>Por los períodos del 1 de enero al  Al 31 de marzo de 2023</v>
      </c>
      <c r="B75" s="16"/>
      <c r="C75" s="16"/>
      <c r="D75" s="16"/>
    </row>
    <row r="76" spans="1:4" ht="12.75">
      <c r="A76" s="18" t="s">
        <v>5</v>
      </c>
      <c r="B76" s="16"/>
      <c r="C76" s="16"/>
      <c r="D76" s="16"/>
    </row>
    <row r="77" spans="1:4" ht="13.5" thickBot="1">
      <c r="A77" s="17"/>
      <c r="B77" s="17"/>
      <c r="C77" s="17"/>
      <c r="D77" s="17"/>
    </row>
    <row r="78" spans="1:4" ht="12.75">
      <c r="A78" s="13"/>
      <c r="B78" s="13"/>
      <c r="C78" s="13"/>
      <c r="D78" s="13"/>
    </row>
    <row r="79" spans="3:4" ht="12.75">
      <c r="C79" s="60" t="str">
        <f>+D79</f>
        <v>2023</v>
      </c>
      <c r="D79" s="60" t="str">
        <f>+G3</f>
        <v>2023</v>
      </c>
    </row>
    <row r="80" ht="12.75">
      <c r="D80" s="9"/>
    </row>
    <row r="81" spans="1:4" ht="12.75">
      <c r="A81" s="34" t="s">
        <v>9</v>
      </c>
      <c r="B81" s="8"/>
      <c r="C81" s="27">
        <f aca="true" t="shared" si="2" ref="C81:C86">+D81/1000</f>
        <v>42907.64773</v>
      </c>
      <c r="D81" s="27">
        <f>SUM(D82:D86)</f>
        <v>42907647.73</v>
      </c>
    </row>
    <row r="82" spans="1:4" ht="12.75">
      <c r="A82" s="35" t="s">
        <v>10</v>
      </c>
      <c r="C82" s="28">
        <f t="shared" si="2"/>
        <v>31132.50468</v>
      </c>
      <c r="D82" s="28">
        <v>31132504.68</v>
      </c>
    </row>
    <row r="83" spans="1:4" ht="12.75">
      <c r="A83" s="23" t="s">
        <v>11</v>
      </c>
      <c r="C83" s="28">
        <f t="shared" si="2"/>
        <v>3982.28489</v>
      </c>
      <c r="D83" s="28">
        <v>3982284.89</v>
      </c>
    </row>
    <row r="84" spans="1:4" ht="12.75">
      <c r="A84" s="23" t="s">
        <v>12</v>
      </c>
      <c r="C84" s="28">
        <f t="shared" si="2"/>
        <v>3000.5869300000004</v>
      </c>
      <c r="D84" s="28">
        <v>3000586.93</v>
      </c>
    </row>
    <row r="85" spans="1:4" ht="12.75">
      <c r="A85" s="23" t="s">
        <v>13</v>
      </c>
      <c r="C85" s="28">
        <f t="shared" si="2"/>
        <v>3355.29551</v>
      </c>
      <c r="D85" s="28">
        <v>3355295.51</v>
      </c>
    </row>
    <row r="86" spans="1:4" ht="12.75">
      <c r="A86" s="23" t="s">
        <v>14</v>
      </c>
      <c r="C86" s="29">
        <f t="shared" si="2"/>
        <v>1436.97572</v>
      </c>
      <c r="D86" s="29">
        <v>1436975.72</v>
      </c>
    </row>
    <row r="87" spans="1:4" ht="12.75">
      <c r="A87" s="23"/>
      <c r="C87" s="30"/>
      <c r="D87" s="30"/>
    </row>
    <row r="88" spans="1:4" ht="12.75">
      <c r="A88" s="21" t="s">
        <v>15</v>
      </c>
      <c r="C88" s="27">
        <f aca="true" t="shared" si="3" ref="C88:C93">+D88/1000</f>
        <v>36978.09166</v>
      </c>
      <c r="D88" s="27">
        <f>SUM(D89:D92)</f>
        <v>36978091.66</v>
      </c>
    </row>
    <row r="89" spans="1:4" ht="12.75">
      <c r="A89" s="22" t="s">
        <v>1</v>
      </c>
      <c r="C89" s="28">
        <f t="shared" si="3"/>
        <v>12082.78188</v>
      </c>
      <c r="D89" s="28">
        <v>12082781.88</v>
      </c>
    </row>
    <row r="90" spans="1:4" ht="12.75">
      <c r="A90" s="22" t="s">
        <v>16</v>
      </c>
      <c r="B90" s="20"/>
      <c r="C90" s="28">
        <f t="shared" si="3"/>
        <v>13205.471599999999</v>
      </c>
      <c r="D90" s="28">
        <v>13205471.6</v>
      </c>
    </row>
    <row r="91" spans="1:4" ht="12.75">
      <c r="A91" s="22" t="s">
        <v>17</v>
      </c>
      <c r="B91" s="11"/>
      <c r="C91" s="28">
        <f t="shared" si="3"/>
        <v>6719.16095</v>
      </c>
      <c r="D91" s="28">
        <v>6719160.95</v>
      </c>
    </row>
    <row r="92" spans="1:4" ht="12.75">
      <c r="A92" s="23" t="s">
        <v>18</v>
      </c>
      <c r="C92" s="29">
        <f t="shared" si="3"/>
        <v>4970.67723</v>
      </c>
      <c r="D92" s="29">
        <v>4970677.23</v>
      </c>
    </row>
    <row r="93" spans="1:4" ht="12.75">
      <c r="A93" s="24" t="s">
        <v>19</v>
      </c>
      <c r="B93" s="36"/>
      <c r="C93" s="31">
        <f t="shared" si="3"/>
        <v>943.9445</v>
      </c>
      <c r="D93" s="31">
        <v>943944.5</v>
      </c>
    </row>
    <row r="94" spans="1:4" ht="12.75">
      <c r="A94" s="24"/>
      <c r="B94" s="36"/>
      <c r="C94" s="32"/>
      <c r="D94" s="32"/>
    </row>
    <row r="95" spans="1:4" ht="12.75">
      <c r="A95" s="37" t="s">
        <v>20</v>
      </c>
      <c r="B95" s="23"/>
      <c r="C95" s="27">
        <f>+D95/1000</f>
        <v>4985.61157</v>
      </c>
      <c r="D95" s="27">
        <f>D81-D88-D93</f>
        <v>4985611.57</v>
      </c>
    </row>
    <row r="96" spans="1:4" ht="12.75">
      <c r="A96" s="37" t="s">
        <v>21</v>
      </c>
      <c r="B96" s="23"/>
      <c r="C96" s="27">
        <f>+D96/1000</f>
        <v>3740.63737</v>
      </c>
      <c r="D96" s="27">
        <f>SUM(D97:D98)</f>
        <v>3740637.37</v>
      </c>
    </row>
    <row r="97" spans="1:4" ht="12.75">
      <c r="A97" s="23" t="s">
        <v>22</v>
      </c>
      <c r="C97" s="30">
        <f>+D97/1000</f>
        <v>16.32875</v>
      </c>
      <c r="D97" s="30">
        <v>16328.75</v>
      </c>
    </row>
    <row r="98" spans="1:6" s="11" customFormat="1" ht="12.75">
      <c r="A98" s="23" t="s">
        <v>23</v>
      </c>
      <c r="C98" s="27">
        <f>+D98/1000</f>
        <v>3724.3086200000002</v>
      </c>
      <c r="D98" s="27">
        <v>3724308.62</v>
      </c>
      <c r="E98" s="15"/>
      <c r="F98" s="15"/>
    </row>
    <row r="99" spans="1:6" s="11" customFormat="1" ht="12.75">
      <c r="A99" s="37" t="s">
        <v>24</v>
      </c>
      <c r="B99" s="23"/>
      <c r="C99" s="32">
        <f>+D99/1000</f>
        <v>1244.9742</v>
      </c>
      <c r="D99" s="32">
        <f>+D95-D96</f>
        <v>1244974.2000000002</v>
      </c>
      <c r="E99" s="15"/>
      <c r="F99" s="15"/>
    </row>
    <row r="100" spans="1:6" ht="12.75">
      <c r="A100" s="37"/>
      <c r="B100" s="23"/>
      <c r="C100" s="32"/>
      <c r="D100" s="32"/>
      <c r="E100" s="25"/>
      <c r="F100" s="25"/>
    </row>
    <row r="101" spans="1:6" ht="12.75">
      <c r="A101" s="23" t="s">
        <v>25</v>
      </c>
      <c r="B101" s="23"/>
      <c r="C101" s="31">
        <f>+D101/1000</f>
        <v>736.1088000000001</v>
      </c>
      <c r="D101" s="31">
        <v>736108.8</v>
      </c>
      <c r="E101" s="25"/>
      <c r="F101" s="25"/>
    </row>
    <row r="102" spans="1:6" ht="12.75">
      <c r="A102" s="37" t="s">
        <v>26</v>
      </c>
      <c r="B102" s="23"/>
      <c r="C102" s="32">
        <f>+D102/1000</f>
        <v>1981.0830000000003</v>
      </c>
      <c r="D102" s="32">
        <f>+D99+D101</f>
        <v>1981083.0000000002</v>
      </c>
      <c r="E102" s="25"/>
      <c r="F102" s="25"/>
    </row>
    <row r="103" spans="1:6" ht="12.75">
      <c r="A103" s="23"/>
      <c r="B103" s="23"/>
      <c r="C103" s="32"/>
      <c r="D103" s="32"/>
      <c r="E103" s="25"/>
      <c r="F103" s="25"/>
    </row>
    <row r="104" spans="1:6" ht="13.5" thickBot="1">
      <c r="A104" s="37" t="s">
        <v>27</v>
      </c>
      <c r="B104" s="37"/>
      <c r="C104" s="33">
        <f>+D104/1000</f>
        <v>1981.0830000000003</v>
      </c>
      <c r="D104" s="33">
        <f>SUM(D102:D103)</f>
        <v>1981083.0000000002</v>
      </c>
      <c r="E104" s="25"/>
      <c r="F104" s="25"/>
    </row>
    <row r="105" spans="1:6" ht="14.25" thickBot="1" thickTop="1">
      <c r="A105" s="25" t="s">
        <v>27</v>
      </c>
      <c r="B105" s="15"/>
      <c r="C105" s="61">
        <f>+D105/1000</f>
        <v>1981.0830000000003</v>
      </c>
      <c r="D105" s="33">
        <f>+D104</f>
        <v>1981083.0000000002</v>
      </c>
      <c r="E105" s="25"/>
      <c r="F105" s="25"/>
    </row>
    <row r="106" spans="2:6" ht="13.5" thickTop="1">
      <c r="B106" s="25"/>
      <c r="C106" s="25"/>
      <c r="D106" s="26"/>
      <c r="E106" s="25"/>
      <c r="F106" s="25"/>
    </row>
    <row r="107" spans="2:6" ht="12.75">
      <c r="B107" s="25"/>
      <c r="C107" s="25"/>
      <c r="D107" s="26"/>
      <c r="E107" s="25"/>
      <c r="F107" s="25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spans="1:4" ht="12.75">
      <c r="A113" s="12" t="s">
        <v>8</v>
      </c>
      <c r="B113" s="62" t="s">
        <v>65</v>
      </c>
      <c r="C113" s="62"/>
      <c r="D113" s="12"/>
    </row>
    <row r="114" spans="1:4" ht="12.75">
      <c r="A114" s="12" t="s">
        <v>66</v>
      </c>
      <c r="B114" s="62" t="s">
        <v>2</v>
      </c>
      <c r="C114" s="62"/>
      <c r="D114" s="12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</sheetData>
  <sheetProtection/>
  <mergeCells count="7">
    <mergeCell ref="A2:D2"/>
    <mergeCell ref="D49:D50"/>
    <mergeCell ref="C49:C50"/>
    <mergeCell ref="B113:C113"/>
    <mergeCell ref="B114:C114"/>
    <mergeCell ref="B60:C60"/>
    <mergeCell ref="B61:C61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IJMEND1</cp:lastModifiedBy>
  <cp:lastPrinted>2023-04-17T15:51:23Z</cp:lastPrinted>
  <dcterms:created xsi:type="dcterms:W3CDTF">2003-07-30T00:13:08Z</dcterms:created>
  <dcterms:modified xsi:type="dcterms:W3CDTF">2023-04-17T15:51:40Z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