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EFD4F951-D0AB-4F74-A714-818C7864287C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59" i="2" l="1"/>
  <c r="H111" i="3"/>
  <c r="H22" i="3"/>
  <c r="I50" i="2"/>
  <c r="I35" i="2"/>
  <c r="I14" i="2"/>
  <c r="I13" i="2"/>
  <c r="I49" i="2"/>
  <c r="I60" i="2"/>
  <c r="H17" i="3" l="1"/>
  <c r="I52" i="2"/>
  <c r="I61" i="2"/>
  <c r="I17" i="2"/>
  <c r="I24" i="2"/>
  <c r="I27" i="2" l="1"/>
  <c r="H49" i="11" l="1"/>
  <c r="I38" i="2" l="1"/>
  <c r="I45" i="2" s="1"/>
  <c r="I54" i="2" s="1"/>
  <c r="I63" i="2" s="1"/>
  <c r="E30" i="3" l="1"/>
  <c r="G17" i="2"/>
  <c r="I43" i="2"/>
  <c r="G43" i="2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1" i="2" s="1"/>
  <c r="E17" i="3"/>
  <c r="G24" i="2" l="1"/>
  <c r="G27" i="2" s="1"/>
  <c r="H50" i="3" l="1"/>
  <c r="H70" i="3"/>
  <c r="H101" i="3"/>
  <c r="H108" i="3"/>
  <c r="H117" i="3"/>
  <c r="H126" i="3"/>
  <c r="H129" i="3"/>
  <c r="H130" i="3" s="1"/>
  <c r="H136" i="3"/>
  <c r="G52" i="2" l="1"/>
  <c r="E108" i="3" l="1"/>
  <c r="E136" i="3" l="1"/>
  <c r="E70" i="3" l="1"/>
  <c r="E130" i="3" l="1"/>
  <c r="E101" i="3" l="1"/>
  <c r="E117" i="3"/>
  <c r="E50" i="3"/>
  <c r="G38" i="2"/>
  <c r="E126" i="3" l="1"/>
  <c r="G45" i="2" l="1"/>
  <c r="G54" i="2" s="1"/>
  <c r="G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<sst xmlns="http://schemas.openxmlformats.org/spreadsheetml/2006/main" count="121" uniqueCount="109">
  <si>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</si>
  <si>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</si>
  <si>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</si>
  <si>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</si>
  <si>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</si>
  <si>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</si>
  <si>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</si>
  <si>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</si>
  <si>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</si>
  <si>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</si>
  <si>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</si>
  <si>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</si>
  <si>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</si>
  <si>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</si>
  <si>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</si>
  <si>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</si>
  <si>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</si>
  <si>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</si>
  <si>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</si>
  <si>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</si>
  <si>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</si>
  <si>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</si>
  <si>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</si>
  <si>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</si>
  <si>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</si>
  <si>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</si>
  <si>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</si>
  <si>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</si>
  <si>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</si>
  <si>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</si>
  <si>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</si>
  <si>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</si>
  <si>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</si>
  <si>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</si>
  <si>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</si>
  <si>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</si>
  <si>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</si>
  <si>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</si>
  <si>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</si>
  <si>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</si>
  <si>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</si>
  <si>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</si>
  <si>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</si>
  <si>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</si>
  <si>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</si>
  <si>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</si>
  <si>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</si>
  <si>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</si>
  <si>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</si>
  <si>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</si>
  <si>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</si>
  <si>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</si>
  <si>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</si>
  <si>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</si>
  <si>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</si>
  <si>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</si>
  <si>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</si>
  <si>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</si>
  <si>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</si>
  <si>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</si>
  <si>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</si>
  <si>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</si>
  <si>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</si>
  <si>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</si>
  <si>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</si>
  <si>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</si>
  <si>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</si>
  <si>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</si>
  <si>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</si>
  <si>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</si>
  <si>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</si>
  <si>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</si>
  <si>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</si>
  <si>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</si>
  <si>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</si>
  <si>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</si>
  <si>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</si>
  <si>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</si>
  <si>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</si>
  <si>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</si>
  <si>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</si>
  <si>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</si>
  <si>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</si>
  <si>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</si>
  <si>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</si>
  <si>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</si>
  <si>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</si>
  <si>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</si>
  <si>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</si>
  <si>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</si>
  <si>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</si>
  <si>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</si>
  <si>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</si>
  <si>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</si>
  <si>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</si>
  <si>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</si>
  <si>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</si>
  <si>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</si>
  <si>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</si>
  <si>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</si>
  <si>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</si>
  <si>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</si>
  <si>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31.12.2022</t>
  </si>
  <si>
    <t>CARTONERA CENTROAMERICANA, S.A. DE C.V.</t>
  </si>
  <si>
    <t>SIGMAQ PACKAGING</t>
  </si>
  <si>
    <t>ESTADO DE RESULTADOS DEL 1o.DE ENERO AL 31 DE MARZO 2023</t>
  </si>
  <si>
    <t>31.03.2022</t>
  </si>
  <si>
    <t>31.03.2023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</si>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</sst>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23" zoomScale="80" zoomScaleNormal="80" zoomScaleSheetLayoutView="80" workbookViewId="0">
      <selection activeCell="G46" sqref="G46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9" t="s">
        <v>74</v>
      </c>
      <c r="C6" s="99"/>
      <c r="D6" s="99"/>
      <c r="E6" s="99"/>
      <c r="F6" s="99"/>
      <c r="G6" s="99"/>
      <c r="H6" s="99"/>
      <c r="I6" s="99"/>
      <c r="J6" s="99"/>
    </row>
    <row r="7" spans="2:13" ht="13" x14ac:dyDescent="0.3">
      <c r="B7" s="100" t="s">
        <v>105</v>
      </c>
      <c r="C7" s="100"/>
      <c r="D7" s="100"/>
      <c r="E7" s="100"/>
      <c r="F7" s="100"/>
      <c r="G7" s="100"/>
      <c r="H7" s="100"/>
      <c r="I7" s="100"/>
      <c r="J7" s="100"/>
    </row>
    <row r="8" spans="2:13" ht="13" x14ac:dyDescent="0.3">
      <c r="B8" s="100" t="s">
        <v>0</v>
      </c>
      <c r="C8" s="100"/>
      <c r="D8" s="100"/>
      <c r="E8" s="100"/>
      <c r="F8" s="100"/>
      <c r="G8" s="100"/>
      <c r="H8" s="100"/>
      <c r="I8" s="100"/>
      <c r="J8" s="10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0"/>
      <c r="I11" s="10"/>
      <c r="J11" s="90"/>
    </row>
    <row r="12" spans="2:13" ht="13" x14ac:dyDescent="0.3">
      <c r="B12" s="8"/>
      <c r="C12" s="8"/>
      <c r="D12" s="8"/>
      <c r="E12" s="8"/>
      <c r="F12" s="8"/>
      <c r="G12" s="8"/>
      <c r="H12" s="11" t="s">
        <v>107</v>
      </c>
      <c r="I12" s="10"/>
      <c r="J12" s="11" t="s">
        <v>106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697.72523000000001</v>
      </c>
      <c r="I15" s="62"/>
      <c r="J15" s="76">
        <v>655.77264000000002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697.72523000000001</v>
      </c>
      <c r="I17" s="62"/>
      <c r="J17" s="63">
        <f>+J15</f>
        <v>655.77264000000002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165.71159999999998</v>
      </c>
      <c r="I19" s="62"/>
      <c r="J19" s="76">
        <v>263.91171999999995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532.01363000000003</v>
      </c>
      <c r="I21" s="62"/>
      <c r="J21" s="63">
        <f>+J17-J19</f>
        <v>391.86092000000008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5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532.01363000000003</v>
      </c>
      <c r="I32" s="62"/>
      <c r="J32" s="63">
        <f>+J21-J30</f>
        <v>391.86092000000008</v>
      </c>
      <c r="K32" s="63"/>
    </row>
    <row r="33" spans="2:11" ht="13" hidden="1" x14ac:dyDescent="0.3">
      <c r="D33" s="5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134.02295999999996</v>
      </c>
      <c r="I36" s="62"/>
      <c r="J36" s="78">
        <v>113.52878000000001</v>
      </c>
      <c r="K36" s="8"/>
    </row>
    <row r="37" spans="2:11" x14ac:dyDescent="0.25">
      <c r="D37" s="8" t="s">
        <v>11</v>
      </c>
      <c r="E37" s="8"/>
      <c r="F37" s="8"/>
      <c r="G37" s="8"/>
      <c r="H37" s="53">
        <v>-203.45620000000008</v>
      </c>
      <c r="I37" s="62"/>
      <c r="J37" s="53">
        <v>-109.26967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0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77</v>
      </c>
      <c r="D41" s="8"/>
      <c r="E41" s="8"/>
      <c r="F41" s="8"/>
      <c r="G41" s="8"/>
      <c r="H41" s="71">
        <v>-3.6501399999999999</v>
      </c>
      <c r="I41" s="62"/>
      <c r="J41" s="76">
        <v>-1.7991900000000001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101" t="s">
        <v>70</v>
      </c>
      <c r="D44" s="101"/>
      <c r="E44" s="101"/>
      <c r="F44" s="101"/>
      <c r="G44" s="90"/>
      <c r="H44" s="63">
        <f>H32-H35-H36-H37-H38+H41+H42</f>
        <v>597.79673000000025</v>
      </c>
      <c r="I44" s="63"/>
      <c r="J44" s="63">
        <f>J32-J35-J36-J37-J38+J41</f>
        <v>385.8026200000001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138.08895000000001</v>
      </c>
      <c r="I48" s="62"/>
      <c r="J48" s="78">
        <v>80.201820000000012</v>
      </c>
      <c r="K48" s="62"/>
    </row>
    <row r="49" spans="2:11" x14ac:dyDescent="0.25">
      <c r="B49" s="8"/>
      <c r="C49" s="27" t="s">
        <v>79</v>
      </c>
      <c r="H49" s="62" t="e">
        <f>#REF!/1000</f>
        <v>#REF!</v>
      </c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 t="e">
        <f>H44-H48-H49</f>
        <v>#REF!</v>
      </c>
      <c r="I52" s="62"/>
      <c r="J52" s="59">
        <f>J44-J48-J49</f>
        <v>305.60080000000011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02" t="s">
        <v>81</v>
      </c>
      <c r="H60" s="102"/>
      <c r="I60" s="10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A47" zoomScale="80" zoomScaleNormal="90" zoomScaleSheetLayoutView="80" workbookViewId="0">
      <selection activeCell="G63" sqref="G63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9" t="s">
        <v>74</v>
      </c>
      <c r="C6" s="99"/>
      <c r="D6" s="99"/>
      <c r="E6" s="99"/>
      <c r="F6" s="99"/>
      <c r="G6" s="99"/>
      <c r="H6" s="99"/>
      <c r="I6" s="99"/>
    </row>
    <row r="7" spans="2:11" ht="13" x14ac:dyDescent="0.3">
      <c r="B7" s="101" t="s">
        <v>95</v>
      </c>
      <c r="C7" s="103"/>
      <c r="D7" s="103"/>
      <c r="E7" s="103"/>
      <c r="F7" s="103"/>
      <c r="G7" s="103"/>
      <c r="H7" s="103"/>
      <c r="I7" s="103"/>
    </row>
    <row r="8" spans="2:11" ht="13" x14ac:dyDescent="0.3">
      <c r="B8" s="103" t="s">
        <v>16</v>
      </c>
      <c r="C8" s="103"/>
      <c r="D8" s="103"/>
      <c r="E8" s="103"/>
      <c r="F8" s="103"/>
      <c r="G8" s="103"/>
      <c r="H8" s="103"/>
      <c r="I8" s="103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107</v>
      </c>
      <c r="H11" s="25"/>
      <c r="I11" s="11" t="s">
        <v>102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1838.58376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22041.11607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4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141.04019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85">
        <f>SUM(G13:G16)</f>
        <v>24020.740020000001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19746.918319999997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4">
        <v>5960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25706.918319999997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49727.658339999994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7">
        <v>18042.466179999999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736.32786999999996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88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89">
        <f>SUM(G35:G37)</f>
        <v>18778.79405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24.765790000000003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344.92543000000001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687.01505000000009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1056.7062700000001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91</v>
      </c>
      <c r="D45"/>
      <c r="E45"/>
      <c r="F45"/>
      <c r="G45" s="36">
        <f>G38+G43</f>
        <v>19835.500319999999</v>
      </c>
      <c r="H45" s="25"/>
      <c r="I45" s="36">
        <f>I43+I38</f>
        <v>18078.131079999999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87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83</v>
      </c>
      <c r="C49"/>
      <c r="D49"/>
      <c r="E49"/>
      <c r="F49"/>
      <c r="G49" s="98">
        <v>1574.7810099999999</v>
      </c>
      <c r="H49" s="41"/>
      <c r="I49" s="40">
        <f>1574781.01/1000</f>
        <v>1574.7810099999999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v>14482.563699999999</v>
      </c>
      <c r="H50"/>
      <c r="I50" s="26">
        <f>14677347.49/1000</f>
        <v>14677.34749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92</v>
      </c>
      <c r="D52" s="25"/>
      <c r="E52" s="25"/>
      <c r="F52" s="25"/>
      <c r="G52" s="36">
        <f>SUM(G49:G50)</f>
        <v>16057.344709999999</v>
      </c>
      <c r="H52"/>
      <c r="I52" s="36">
        <f>SUM(I49:I50)</f>
        <v>16252.128500000001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84</v>
      </c>
      <c r="G54" s="63">
        <f>+G45+G52</f>
        <v>35892.845029999997</v>
      </c>
      <c r="H54" s="25"/>
      <c r="I54" s="63">
        <f>I45+I52</f>
        <v>34330.259579999998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11073.408100000001</v>
      </c>
      <c r="I59" s="25">
        <f>8009572.6/1000</f>
        <v>8009.5725999999995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v>459.70778000000024</v>
      </c>
      <c r="H60" s="25"/>
      <c r="I60" s="43">
        <f>3063835.5/1000</f>
        <v>3063.8355000000001</v>
      </c>
      <c r="J60" s="25"/>
    </row>
    <row r="61" spans="2:12" ht="13" x14ac:dyDescent="0.3">
      <c r="B61" s="25"/>
      <c r="C61" s="6" t="s">
        <v>93</v>
      </c>
      <c r="D61" s="31"/>
      <c r="E61" s="25"/>
      <c r="F61" s="25"/>
      <c r="G61" s="37">
        <f>SUM(G58:G60)</f>
        <v>13834.812880000001</v>
      </c>
      <c r="H61" s="36"/>
      <c r="I61" s="37">
        <f>SUM(I58:I60)</f>
        <v>13375.105100000001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94</v>
      </c>
      <c r="D63" s="30"/>
      <c r="E63" s="25"/>
      <c r="F63" s="25"/>
      <c r="G63" s="22">
        <f>+G54+G61</f>
        <v>49727.657909999994</v>
      </c>
      <c r="H63" s="36"/>
      <c r="I63" s="22">
        <f>I61+I54</f>
        <v>47705.364679999999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97"/>
      <c r="H65"/>
      <c r="I65" s="94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96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04" t="s">
        <v>78</v>
      </c>
      <c r="C70" s="104"/>
      <c r="D70" s="25"/>
      <c r="F70" s="105" t="s">
        <v>81</v>
      </c>
      <c r="G70" s="106"/>
      <c r="H70" s="25"/>
      <c r="I70" s="32"/>
    </row>
    <row r="71" spans="2:9" x14ac:dyDescent="0.25">
      <c r="B71" s="104"/>
      <c r="C71" s="104"/>
      <c r="D71" s="25"/>
      <c r="E71"/>
      <c r="F71" s="108"/>
      <c r="G71" s="108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09"/>
      <c r="C74" s="109"/>
      <c r="D74" s="109"/>
      <c r="E74" s="109"/>
      <c r="F74" s="109"/>
      <c r="G74" s="109"/>
      <c r="H74" s="109"/>
      <c r="I74" s="25"/>
    </row>
    <row r="75" spans="2:9" x14ac:dyDescent="0.25">
      <c r="B75" s="109"/>
      <c r="C75" s="109"/>
      <c r="D75" s="109"/>
      <c r="E75" s="109"/>
      <c r="F75" s="109"/>
      <c r="G75" s="109"/>
      <c r="H75" s="109"/>
    </row>
    <row r="76" spans="2:9" x14ac:dyDescent="0.25">
      <c r="B76" s="107"/>
      <c r="C76" s="107"/>
      <c r="D76" s="107"/>
      <c r="E76" s="107"/>
      <c r="F76" s="107"/>
      <c r="G76" s="107"/>
      <c r="H76" s="107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abSelected="1" zoomScale="80" zoomScaleNormal="80" workbookViewId="0">
      <selection activeCell="E12" sqref="E1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108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0" t="s">
        <v>35</v>
      </c>
      <c r="C7" s="110"/>
      <c r="D7" s="110"/>
      <c r="E7" s="110"/>
      <c r="F7" s="110"/>
      <c r="G7" s="110"/>
      <c r="H7" s="11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91">
        <v>1723.6253200000001</v>
      </c>
      <c r="F11" s="25"/>
      <c r="G11" s="25"/>
      <c r="H11" s="91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92">
        <v>114.79844</v>
      </c>
      <c r="F13" s="25"/>
      <c r="G13" s="25"/>
      <c r="H13" s="92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1838.5837600000002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10" t="s">
        <v>39</v>
      </c>
      <c r="C20" s="110"/>
      <c r="D20" s="110"/>
      <c r="E20" s="110"/>
      <c r="F20" s="110"/>
      <c r="G20" s="110"/>
      <c r="H20" s="110"/>
    </row>
    <row r="22" spans="2:14" x14ac:dyDescent="0.25">
      <c r="B22" s="1" t="s">
        <v>40</v>
      </c>
      <c r="E22" s="25">
        <v>12982.86334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84">
        <v>9262.6302899999991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84">
        <v>-212.81473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100</v>
      </c>
      <c r="D28" s="25"/>
      <c r="E28" s="91">
        <v>8.4371700000000125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22041.11607</v>
      </c>
      <c r="F30" s="49"/>
      <c r="G30" s="49"/>
      <c r="H30" s="48">
        <f>SUM(H22:H29)</f>
        <v>21041.019820000001</v>
      </c>
      <c r="J30" s="23"/>
      <c r="N30" s="86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10" t="s">
        <v>19</v>
      </c>
      <c r="C32" s="110"/>
      <c r="D32" s="110"/>
      <c r="E32" s="110"/>
      <c r="F32" s="110"/>
      <c r="G32" s="110"/>
      <c r="H32" s="110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10" t="s">
        <v>50</v>
      </c>
      <c r="C57" s="110"/>
      <c r="D57" s="110"/>
      <c r="E57" s="110"/>
      <c r="F57" s="110"/>
      <c r="G57" s="110"/>
      <c r="H57" s="110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141.04019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141.04019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10" t="s">
        <v>52</v>
      </c>
      <c r="C83" s="110"/>
      <c r="D83" s="110"/>
      <c r="E83" s="110"/>
      <c r="F83" s="110"/>
      <c r="G83" s="110"/>
      <c r="H83" s="110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10439.93461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224.44447999999997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175.75892999999999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73.093710000000002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101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-4724.1715899999999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19746.918320000004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103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104</v>
      </c>
      <c r="C107" s="2"/>
      <c r="D107" s="2"/>
      <c r="E107" s="25">
        <v>4960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5960</v>
      </c>
      <c r="F108" s="8"/>
      <c r="G108" s="8"/>
      <c r="H108" s="72">
        <f>+H105+H107</f>
        <v>4960</v>
      </c>
    </row>
    <row r="109" spans="2:8" ht="13.5" thickTop="1" x14ac:dyDescent="0.3">
      <c r="B109" s="110" t="s">
        <v>59</v>
      </c>
      <c r="C109" s="110"/>
      <c r="D109" s="110"/>
      <c r="E109" s="110"/>
      <c r="F109" s="110"/>
      <c r="G109" s="110"/>
      <c r="H109" s="110"/>
    </row>
    <row r="111" spans="2:8" x14ac:dyDescent="0.25">
      <c r="B111" s="1" t="s">
        <v>60</v>
      </c>
      <c r="E111" s="25">
        <v>18042.466179999999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v>736.32786999999996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18778.79405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10" t="s">
        <v>62</v>
      </c>
      <c r="C119" s="110"/>
      <c r="D119" s="110"/>
      <c r="E119" s="110"/>
      <c r="F119" s="110"/>
      <c r="G119" s="110"/>
      <c r="H119" s="110"/>
    </row>
    <row r="120" spans="2:11" x14ac:dyDescent="0.25">
      <c r="B120" s="1" t="s">
        <v>63</v>
      </c>
      <c r="E120" s="25">
        <v>24.765790000000003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v>687.01505000000009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344.92543000000001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1056.7062700000001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10" t="s">
        <v>65</v>
      </c>
      <c r="C127" s="110"/>
      <c r="D127" s="110"/>
      <c r="E127" s="110"/>
      <c r="F127" s="110"/>
      <c r="G127" s="110"/>
      <c r="H127" s="110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v>14482.563699999999</v>
      </c>
      <c r="H129" s="26">
        <f>BALANCE!I50</f>
        <v>14677.34749</v>
      </c>
    </row>
    <row r="130" spans="2:8" ht="13.5" thickBot="1" x14ac:dyDescent="0.35">
      <c r="B130" s="3"/>
      <c r="E130" s="58">
        <f>SUM(E129:E129)</f>
        <v>14482.563699999999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2023-03-06T15:17:56Z</cp:lastPrinted>
  <dcterms:created xsi:type="dcterms:W3CDTF">2009-05-06T00:19:57Z</dcterms:created>
  <dcterms:modified xsi:type="dcterms:W3CDTF">2023-04-11T20:04:37Z</dcterms:modified>
</cp:coreProperties>
</file>