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13_ncr:1_{0CDDB99A-BA5D-4036-9FA5-313A4B226952}" xr6:coauthVersionLast="47" xr6:coauthVersionMax="47" xr10:uidLastSave="{00000000-0000-0000-0000-000000000000}"/>
  <bookViews>
    <workbookView xWindow="-110" yWindow="-110" windowWidth="19420" windowHeight="10420" activeTab="1" xr2:uid="{1733175F-5667-4D67-A4A7-31F987036DD7}"/>
  </bookViews>
  <sheets>
    <sheet name="bg" sheetId="1" r:id="rId1"/>
    <sheet name="er" sheetId="2" r:id="rId2"/>
  </sheets>
  <definedNames>
    <definedName name="_xlnm.Print_Area" localSheetId="1">er!$A$1:$D$63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2" l="1"/>
  <c r="C40" i="2" s="1"/>
  <c r="C42" i="2" s="1"/>
  <c r="C44" i="2" s="1"/>
  <c r="D35" i="2"/>
  <c r="C35" i="2"/>
  <c r="D28" i="2"/>
  <c r="C28" i="2"/>
  <c r="D23" i="2"/>
  <c r="C23" i="2"/>
  <c r="C17" i="2"/>
  <c r="D16" i="2"/>
  <c r="D17" i="2" s="1"/>
  <c r="C16" i="2"/>
  <c r="D10" i="2"/>
  <c r="D37" i="2" s="1"/>
  <c r="D40" i="2" s="1"/>
  <c r="D42" i="2" s="1"/>
  <c r="D44" i="2" s="1"/>
  <c r="C10" i="2"/>
  <c r="D41" i="1"/>
  <c r="C41" i="1"/>
  <c r="F41" i="1" s="1"/>
  <c r="G41" i="1" s="1"/>
  <c r="F40" i="1"/>
  <c r="G40" i="1" s="1"/>
  <c r="F39" i="1"/>
  <c r="G39" i="1" s="1"/>
  <c r="G38" i="1"/>
  <c r="F38" i="1"/>
  <c r="F37" i="1"/>
  <c r="G37" i="1" s="1"/>
  <c r="F34" i="1"/>
  <c r="G34" i="1" s="1"/>
  <c r="C34" i="1"/>
  <c r="C42" i="1" s="1"/>
  <c r="F42" i="1" s="1"/>
  <c r="G42" i="1" s="1"/>
  <c r="D33" i="1"/>
  <c r="C33" i="1"/>
  <c r="F33" i="1" s="1"/>
  <c r="G33" i="1" s="1"/>
  <c r="F32" i="1"/>
  <c r="G32" i="1" s="1"/>
  <c r="F29" i="1"/>
  <c r="G29" i="1" s="1"/>
  <c r="D29" i="1"/>
  <c r="D34" i="1" s="1"/>
  <c r="D42" i="1" s="1"/>
  <c r="C29" i="1"/>
  <c r="F28" i="1"/>
  <c r="G28" i="1" s="1"/>
  <c r="F27" i="1"/>
  <c r="G27" i="1" s="1"/>
  <c r="D21" i="1"/>
  <c r="C21" i="1"/>
  <c r="F21" i="1" s="1"/>
  <c r="G21" i="1" s="1"/>
  <c r="F20" i="1"/>
  <c r="G20" i="1" s="1"/>
  <c r="G19" i="1"/>
  <c r="F19" i="1"/>
  <c r="F18" i="1"/>
  <c r="G18" i="1" s="1"/>
  <c r="F17" i="1"/>
  <c r="G17" i="1" s="1"/>
  <c r="F14" i="1"/>
  <c r="G14" i="1" s="1"/>
  <c r="D14" i="1"/>
  <c r="D22" i="1" s="1"/>
  <c r="C14" i="1"/>
  <c r="C22" i="1" s="1"/>
  <c r="F22" i="1" s="1"/>
  <c r="G22" i="1" s="1"/>
  <c r="F13" i="1"/>
  <c r="G13" i="1" s="1"/>
  <c r="F12" i="1"/>
  <c r="G12" i="1" s="1"/>
  <c r="F11" i="1"/>
  <c r="G11" i="1" s="1"/>
  <c r="G10" i="1"/>
  <c r="F10" i="1"/>
</calcChain>
</file>

<file path=xl/sharedStrings.xml><?xml version="1.0" encoding="utf-8"?>
<sst xmlns="http://schemas.openxmlformats.org/spreadsheetml/2006/main" count="77" uniqueCount="66">
  <si>
    <t>ADMINISTRADORA DE FONDOS DE PENSIONES CRECER. S.A</t>
  </si>
  <si>
    <t>BALANCE GENERAL AL 28 DE FEBRERO DE 2023 Y 31 DE DICIEMBRE DE 2022</t>
  </si>
  <si>
    <t>(Expresados en dólares de los Estados Unidos de América)</t>
  </si>
  <si>
    <t>DESCRIPCION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</si>
  <si>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</si>
  <si>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</si>
  <si>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</si>
  <si>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</si>
  <si>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</si>
  <si>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</si>
  <si>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</si>
  <si>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</si>
  <si>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</si>
  <si>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</si>
  <si>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</si>
  <si>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</si>
  <si>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</si>
  <si>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</si>
  <si>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</si>
  <si>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</si>
  <si>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</si>
  <si>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</si>
  <si>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</si>
  <si>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</si>
  <si>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</si>
  <si>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</si>
  <si>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</si>
  <si>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</si>
  <si>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</si>
  <si>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</si>
  <si>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>REVALUACIÓN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</si>
  <si>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</si>
  <si>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</si>
  <si>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</si>
  <si>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</si>
  <si>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</si>
  <si>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</si>
  <si>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GERMAN ENRIQUE BARRERA</t>
  </si>
  <si>
    <t>PRESIDENTA EJECUTIVA Y REPRESENTANTE LEGAL</t>
  </si>
  <si>
    <t>CONTADOR GENERAL</t>
  </si>
  <si>
    <t>ESTADO DE RESULTADOS DEL 1 DE ENERO AL 28 DE FEBRERO</t>
  </si>
  <si>
    <t>INGRESOS POR ADMINISTRACIÓN DE FONDOS</t>
  </si>
  <si>
    <t>INGRESOS POR COMISIONES POR ADMINISTRACIÓN DE FONDOS</t>
  </si>
  <si>
    <t xml:space="preserve">                                                                      </t>
  </si>
  <si>
    <t>GASTOS POR ADMINISTRACIÓN DE FONDOS DE PENSIONES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</si>
  <si>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</si>
  <si>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</si>
  <si>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</si>
  <si>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</si>
  <si>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>OPERACIÓN</t>
  </si>
  <si>
    <t xml:space="preserve">GASTOS DE PERSONAL Y ADMINISTRATIVOS                                  </t>
  </si>
  <si>
    <t>DEPRECIACIÓN, AMORTIZACIÓN Y DESVALORIZACIÓN DE ACTIVOS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</si>
  <si>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</si>
  <si>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</si>
  <si>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</si>
  <si>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</si>
  <si>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</si>
  <si>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</si>
  <si>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</si>
  <si>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</si>
  <si>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</si>
  <si>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>UTILIDAD DE OPERACIÓN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</si>
  <si>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</si>
  <si>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</si>
  <si>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UTILIDAD NETA DEL EJERCICIO                                           </t>
  </si>
  <si>
    <t>UTILIDAD POR 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</si>
</sst>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-* #,##0.000000_-;\-* #,##0.000000_-;_-* &quot;-&quot;??_-;_-@_-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" applyNumberFormat="0" applyFill="0" applyAlignment="0" applyProtection="0"/>
    <xf numFmtId="164" fontId="4" fillId="0" borderId="0" applyFont="0" applyFill="0" applyBorder="0" applyAlignment="0" applyProtection="0"/>
  </cellStyleXfs>
  <cellXfs count="71">
    <xf numFmtId="0" fontId="0" fillId="0" borderId="0" xfId="0"/>
    <xf numFmtId="0" fontId="5" fillId="2" borderId="0" xfId="0" applyFont="1" applyFill="1" applyAlignment="1">
      <alignment horizontal="center"/>
    </xf>
    <xf numFmtId="0" fontId="5" fillId="3" borderId="0" xfId="0" applyFont="1" applyFill="1"/>
    <xf numFmtId="43" fontId="5" fillId="3" borderId="0" xfId="1" applyFont="1" applyFill="1"/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49" fontId="4" fillId="3" borderId="0" xfId="0" applyNumberFormat="1" applyFont="1" applyFill="1"/>
    <xf numFmtId="0" fontId="4" fillId="3" borderId="0" xfId="0" applyFont="1" applyFill="1" applyAlignment="1">
      <alignment horizontal="center"/>
    </xf>
    <xf numFmtId="49" fontId="3" fillId="4" borderId="2" xfId="3" applyNumberFormat="1" applyFill="1" applyBorder="1" applyAlignment="1">
      <alignment horizontal="center"/>
    </xf>
    <xf numFmtId="0" fontId="3" fillId="4" borderId="3" xfId="3" applyNumberFormat="1" applyFill="1" applyBorder="1" applyAlignment="1">
      <alignment horizontal="center"/>
    </xf>
    <xf numFmtId="49" fontId="3" fillId="4" borderId="4" xfId="3" applyNumberForma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left"/>
    </xf>
    <xf numFmtId="38" fontId="4" fillId="3" borderId="6" xfId="0" applyNumberFormat="1" applyFont="1" applyFill="1" applyBorder="1"/>
    <xf numFmtId="38" fontId="4" fillId="3" borderId="7" xfId="0" applyNumberFormat="1" applyFont="1" applyFill="1" applyBorder="1"/>
    <xf numFmtId="49" fontId="6" fillId="3" borderId="5" xfId="0" applyNumberFormat="1" applyFont="1" applyFill="1" applyBorder="1" applyAlignment="1">
      <alignment horizontal="left"/>
    </xf>
    <xf numFmtId="38" fontId="6" fillId="3" borderId="6" xfId="0" applyNumberFormat="1" applyFont="1" applyFill="1" applyBorder="1"/>
    <xf numFmtId="38" fontId="6" fillId="3" borderId="7" xfId="0" applyNumberFormat="1" applyFont="1" applyFill="1" applyBorder="1"/>
    <xf numFmtId="10" fontId="5" fillId="3" borderId="0" xfId="2" applyNumberFormat="1" applyFont="1" applyFill="1"/>
    <xf numFmtId="49" fontId="7" fillId="4" borderId="5" xfId="3" applyNumberFormat="1" applyFont="1" applyFill="1" applyBorder="1" applyAlignment="1">
      <alignment horizontal="left"/>
    </xf>
    <xf numFmtId="165" fontId="7" fillId="4" borderId="6" xfId="4" applyNumberFormat="1" applyFont="1" applyFill="1" applyBorder="1"/>
    <xf numFmtId="38" fontId="7" fillId="4" borderId="7" xfId="3" applyNumberFormat="1" applyFont="1" applyFill="1" applyBorder="1"/>
    <xf numFmtId="38" fontId="7" fillId="4" borderId="8" xfId="3" applyNumberFormat="1" applyFont="1" applyFill="1" applyBorder="1"/>
    <xf numFmtId="49" fontId="8" fillId="5" borderId="5" xfId="3" applyNumberFormat="1" applyFont="1" applyFill="1" applyBorder="1" applyAlignment="1">
      <alignment horizontal="left"/>
    </xf>
    <xf numFmtId="165" fontId="8" fillId="5" borderId="6" xfId="4" applyNumberFormat="1" applyFont="1" applyFill="1" applyBorder="1"/>
    <xf numFmtId="38" fontId="8" fillId="5" borderId="8" xfId="3" applyNumberFormat="1" applyFont="1" applyFill="1" applyBorder="1"/>
    <xf numFmtId="49" fontId="3" fillId="4" borderId="5" xfId="3" applyNumberFormat="1" applyFill="1" applyBorder="1" applyAlignment="1">
      <alignment horizontal="left"/>
    </xf>
    <xf numFmtId="165" fontId="3" fillId="4" borderId="6" xfId="4" applyNumberFormat="1" applyFont="1" applyFill="1" applyBorder="1"/>
    <xf numFmtId="38" fontId="3" fillId="4" borderId="8" xfId="3" applyNumberFormat="1" applyFill="1" applyBorder="1"/>
    <xf numFmtId="49" fontId="2" fillId="5" borderId="5" xfId="3" applyNumberFormat="1" applyFont="1" applyFill="1" applyBorder="1" applyAlignment="1">
      <alignment horizontal="left"/>
    </xf>
    <xf numFmtId="165" fontId="2" fillId="5" borderId="6" xfId="4" applyNumberFormat="1" applyFont="1" applyFill="1" applyBorder="1"/>
    <xf numFmtId="38" fontId="2" fillId="5" borderId="8" xfId="3" applyNumberFormat="1" applyFont="1" applyFill="1" applyBorder="1"/>
    <xf numFmtId="37" fontId="4" fillId="3" borderId="9" xfId="0" applyNumberFormat="1" applyFont="1" applyFill="1" applyBorder="1"/>
    <xf numFmtId="37" fontId="4" fillId="3" borderId="10" xfId="0" applyNumberFormat="1" applyFont="1" applyFill="1" applyBorder="1"/>
    <xf numFmtId="49" fontId="4" fillId="3" borderId="0" xfId="0" applyNumberFormat="1" applyFont="1" applyFill="1" applyAlignment="1">
      <alignment horizontal="left"/>
    </xf>
    <xf numFmtId="38" fontId="4" fillId="3" borderId="0" xfId="0" applyNumberFormat="1" applyFont="1" applyFill="1"/>
    <xf numFmtId="49" fontId="6" fillId="3" borderId="0" xfId="0" applyNumberFormat="1" applyFont="1" applyFill="1" applyAlignment="1">
      <alignment horizontal="left"/>
    </xf>
    <xf numFmtId="38" fontId="6" fillId="3" borderId="11" xfId="0" applyNumberFormat="1" applyFont="1" applyFill="1" applyBorder="1"/>
    <xf numFmtId="38" fontId="4" fillId="3" borderId="12" xfId="0" applyNumberFormat="1" applyFont="1" applyFill="1" applyBorder="1"/>
    <xf numFmtId="49" fontId="5" fillId="3" borderId="0" xfId="0" applyNumberFormat="1" applyFont="1" applyFill="1"/>
    <xf numFmtId="38" fontId="5" fillId="3" borderId="0" xfId="0" applyNumberFormat="1" applyFont="1" applyFill="1"/>
    <xf numFmtId="49" fontId="4" fillId="3" borderId="13" xfId="0" applyNumberFormat="1" applyFont="1" applyFill="1" applyBorder="1"/>
    <xf numFmtId="0" fontId="4" fillId="3" borderId="13" xfId="0" applyFont="1" applyFill="1" applyBorder="1" applyAlignment="1">
      <alignment horizontal="center"/>
    </xf>
    <xf numFmtId="49" fontId="9" fillId="3" borderId="0" xfId="0" applyNumberFormat="1" applyFont="1" applyFill="1"/>
    <xf numFmtId="49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49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49" fontId="7" fillId="4" borderId="2" xfId="3" applyNumberFormat="1" applyFont="1" applyFill="1" applyBorder="1" applyAlignment="1">
      <alignment horizontal="center"/>
    </xf>
    <xf numFmtId="0" fontId="11" fillId="4" borderId="3" xfId="3" applyNumberFormat="1" applyFont="1" applyFill="1" applyBorder="1" applyAlignment="1">
      <alignment horizontal="center"/>
    </xf>
    <xf numFmtId="49" fontId="11" fillId="4" borderId="4" xfId="3" applyNumberFormat="1" applyFont="1" applyFill="1" applyBorder="1" applyAlignment="1">
      <alignment horizontal="center"/>
    </xf>
    <xf numFmtId="38" fontId="4" fillId="3" borderId="6" xfId="0" applyNumberFormat="1" applyFont="1" applyFill="1" applyBorder="1" applyAlignment="1">
      <alignment horizontal="right"/>
    </xf>
    <xf numFmtId="38" fontId="4" fillId="3" borderId="7" xfId="0" applyNumberFormat="1" applyFont="1" applyFill="1" applyBorder="1" applyAlignment="1">
      <alignment horizontal="right"/>
    </xf>
    <xf numFmtId="38" fontId="6" fillId="3" borderId="6" xfId="0" applyNumberFormat="1" applyFont="1" applyFill="1" applyBorder="1" applyAlignment="1">
      <alignment horizontal="right"/>
    </xf>
    <xf numFmtId="38" fontId="6" fillId="3" borderId="7" xfId="0" applyNumberFormat="1" applyFont="1" applyFill="1" applyBorder="1" applyAlignment="1">
      <alignment horizontal="right"/>
    </xf>
    <xf numFmtId="166" fontId="4" fillId="3" borderId="6" xfId="1" applyNumberFormat="1" applyFont="1" applyFill="1" applyBorder="1" applyAlignment="1">
      <alignment horizontal="right"/>
    </xf>
    <xf numFmtId="166" fontId="4" fillId="3" borderId="7" xfId="1" applyNumberFormat="1" applyFont="1" applyFill="1" applyBorder="1" applyAlignment="1">
      <alignment horizontal="right"/>
    </xf>
    <xf numFmtId="166" fontId="6" fillId="3" borderId="6" xfId="1" applyNumberFormat="1" applyFont="1" applyFill="1" applyBorder="1" applyAlignment="1">
      <alignment horizontal="right"/>
    </xf>
    <xf numFmtId="166" fontId="6" fillId="3" borderId="7" xfId="1" applyNumberFormat="1" applyFont="1" applyFill="1" applyBorder="1" applyAlignment="1">
      <alignment horizontal="right"/>
    </xf>
    <xf numFmtId="49" fontId="8" fillId="5" borderId="14" xfId="0" applyNumberFormat="1" applyFont="1" applyFill="1" applyBorder="1" applyAlignment="1">
      <alignment horizontal="left"/>
    </xf>
    <xf numFmtId="38" fontId="8" fillId="5" borderId="6" xfId="0" applyNumberFormat="1" applyFont="1" applyFill="1" applyBorder="1" applyAlignment="1">
      <alignment horizontal="right"/>
    </xf>
    <xf numFmtId="38" fontId="8" fillId="5" borderId="7" xfId="0" applyNumberFormat="1" applyFont="1" applyFill="1" applyBorder="1" applyAlignment="1">
      <alignment horizontal="right"/>
    </xf>
    <xf numFmtId="49" fontId="6" fillId="4" borderId="14" xfId="0" applyNumberFormat="1" applyFont="1" applyFill="1" applyBorder="1" applyAlignment="1">
      <alignment horizontal="left"/>
    </xf>
    <xf numFmtId="37" fontId="6" fillId="4" borderId="6" xfId="0" applyNumberFormat="1" applyFont="1" applyFill="1" applyBorder="1" applyAlignment="1">
      <alignment horizontal="right"/>
    </xf>
    <xf numFmtId="37" fontId="6" fillId="4" borderId="7" xfId="0" applyNumberFormat="1" applyFont="1" applyFill="1" applyBorder="1" applyAlignment="1">
      <alignment horizontal="right"/>
    </xf>
    <xf numFmtId="49" fontId="6" fillId="3" borderId="0" xfId="0" applyNumberFormat="1" applyFont="1" applyFill="1"/>
    <xf numFmtId="49" fontId="8" fillId="6" borderId="15" xfId="0" applyNumberFormat="1" applyFont="1" applyFill="1" applyBorder="1" applyAlignment="1">
      <alignment horizontal="left"/>
    </xf>
    <xf numFmtId="167" fontId="8" fillId="6" borderId="16" xfId="1" applyNumberFormat="1" applyFont="1" applyFill="1" applyBorder="1" applyAlignment="1">
      <alignment horizontal="right"/>
    </xf>
    <xf numFmtId="167" fontId="8" fillId="6" borderId="17" xfId="1" applyNumberFormat="1" applyFont="1" applyFill="1" applyBorder="1" applyAlignment="1">
      <alignment horizontal="right"/>
    </xf>
    <xf numFmtId="38" fontId="4" fillId="3" borderId="0" xfId="0" applyNumberFormat="1" applyFont="1" applyFill="1" applyAlignment="1">
      <alignment horizontal="right"/>
    </xf>
    <xf numFmtId="49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</cellXfs>
  <cellStyles count="5">
    <cellStyle name="Millares" xfId="1" builtinId="3"/>
    <cellStyle name="Millares 2" xfId="4" xr:uid="{AD453852-E5DE-4A31-8EE5-FF356F9622D6}"/>
    <cellStyle name="Normal" xfId="0" builtinId="0"/>
    <cellStyle name="Porcentaje" xfId="2" builtinId="5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2413000</xdr:colOff>
      <xdr:row>0</xdr:row>
      <xdr:rowOff>120650</xdr:rowOff>
    </xdr:from>
    <xdr:to>
      <xdr:col>1</xdr:col>
      <xdr:colOff>3860800</xdr:colOff>
      <xdr:row>0</xdr:row>
      <xdr:rowOff>540093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835016D-07A8-43EA-8184-D7F421025E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51" r="4736"/>
        <a:stretch/>
      </xdr:blipFill>
      <xdr:spPr>
        <a:xfrm>
          <a:off x="2533650" y="120650"/>
          <a:ext cx="1447800" cy="419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0</xdr:row>
      <xdr:rowOff>66674</xdr:rowOff>
    </xdr:from>
    <xdr:to>
      <xdr:col>1</xdr:col>
      <xdr:colOff>3952875</xdr:colOff>
      <xdr:row>0</xdr:row>
      <xdr:rowOff>609599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1552F7F9-EE2B-4FAC-A86B-5081B78B71B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10" r="3703"/>
        <a:stretch/>
      </xdr:blipFill>
      <xdr:spPr bwMode="auto">
        <a:xfrm>
          <a:off x="2597150" y="66674"/>
          <a:ext cx="147637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F080-C6B4-41D7-BCD5-3AAC463DFB1B}">
  <dimension ref="A1:XFC58"/>
  <sheetViews>
    <sheetView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8" customWidth="1"/>
    <col min="2" max="2" width="69.6328125" style="38" bestFit="1" customWidth="1"/>
    <col min="3" max="4" width="15.1796875" style="39" customWidth="1"/>
    <col min="5" max="5" width="11.453125" style="2" customWidth="1"/>
    <col min="6" max="6" width="11.453125" style="3" customWidth="1"/>
    <col min="7" max="7" width="11.453125" style="2" customWidth="1"/>
    <col min="8" max="10" width="11.453125" style="2"/>
    <col min="11" max="11" width="11.453125" style="2" customWidth="1"/>
    <col min="12" max="16383" width="11.453125" style="2"/>
    <col min="16384" max="16384" width="11.453125" style="2" hidden="1" customWidth="1"/>
  </cols>
  <sheetData>
    <row r="1" spans="1:7" ht="52.5" customHeight="1" x14ac:dyDescent="0.2">
      <c r="A1" s="1"/>
      <c r="B1" s="1"/>
      <c r="C1" s="1"/>
      <c r="D1" s="1"/>
    </row>
    <row r="2" spans="1:7" ht="13" x14ac:dyDescent="0.3">
      <c r="A2" s="4" t="s">
        <v>0</v>
      </c>
      <c r="B2" s="4"/>
      <c r="C2" s="4"/>
      <c r="D2" s="4"/>
    </row>
    <row r="3" spans="1:7" ht="12.75" customHeight="1" x14ac:dyDescent="0.3">
      <c r="A3" s="4" t="s">
        <v>1</v>
      </c>
      <c r="B3" s="4"/>
      <c r="C3" s="4"/>
      <c r="D3" s="4"/>
    </row>
    <row r="4" spans="1:7" ht="15" customHeight="1" x14ac:dyDescent="0.2">
      <c r="A4" s="5" t="s">
        <v>2</v>
      </c>
      <c r="B4" s="5"/>
      <c r="C4" s="5"/>
      <c r="D4" s="5"/>
    </row>
    <row r="5" spans="1:7" ht="13" thickBot="1" x14ac:dyDescent="0.3">
      <c r="A5" s="6"/>
      <c r="B5" s="7"/>
      <c r="C5" s="7"/>
      <c r="D5" s="7"/>
    </row>
    <row r="6" spans="1:7" ht="14.5" x14ac:dyDescent="0.35">
      <c r="A6" s="6"/>
      <c r="B6" s="8" t="s">
        <v>3</v>
      </c>
      <c r="C6" s="9">
        <v>2023</v>
      </c>
      <c r="D6" s="10">
        <v>2022</v>
      </c>
    </row>
    <row r="7" spans="1:7" ht="8.25" customHeight="1" x14ac:dyDescent="0.25">
      <c r="A7" s="6"/>
      <c r="B7" s="11"/>
      <c r="C7" s="12"/>
      <c r="D7" s="13"/>
    </row>
    <row r="8" spans="1:7" ht="13" x14ac:dyDescent="0.3">
      <c r="A8" s="6"/>
      <c r="B8" s="14" t="s">
        <v>4</v>
      </c>
      <c r="C8" s="15"/>
      <c r="D8" s="16"/>
    </row>
    <row r="9" spans="1:7" ht="13" x14ac:dyDescent="0.3">
      <c r="A9" s="6"/>
      <c r="B9" s="11" t="s">
        <v>5</v>
      </c>
      <c r="C9" s="15"/>
      <c r="D9" s="16"/>
    </row>
    <row r="10" spans="1:7" ht="12.5" x14ac:dyDescent="0.25">
      <c r="A10" s="6"/>
      <c r="B10" s="11" t="s">
        <v>6</v>
      </c>
      <c r="C10" s="12">
        <v>2814112</v>
      </c>
      <c r="D10" s="13">
        <v>3634099</v>
      </c>
      <c r="E10" s="3">
        <v>8127884</v>
      </c>
      <c r="F10" s="3">
        <f>+C10-E10</f>
        <v>-5313772</v>
      </c>
      <c r="G10" s="17">
        <f>+F10/E10</f>
        <v>-0.65377064928584117</v>
      </c>
    </row>
    <row r="11" spans="1:7" ht="12.5" x14ac:dyDescent="0.25">
      <c r="A11" s="6"/>
      <c r="B11" s="11" t="s">
        <v>7</v>
      </c>
      <c r="C11" s="12">
        <v>5940046</v>
      </c>
      <c r="D11" s="13">
        <v>8425697</v>
      </c>
      <c r="E11" s="3">
        <v>6432954</v>
      </c>
      <c r="F11" s="3">
        <f t="shared" ref="F11:F34" si="0">+C11-E11</f>
        <v>-492908</v>
      </c>
      <c r="G11" s="17">
        <f t="shared" ref="G11:G34" si="1">+F11/E11</f>
        <v>-7.6622341773312855E-2</v>
      </c>
    </row>
    <row r="12" spans="1:7" ht="12.5" x14ac:dyDescent="0.25">
      <c r="A12" s="6"/>
      <c r="B12" s="11" t="s">
        <v>8</v>
      </c>
      <c r="C12" s="12">
        <v>15641252</v>
      </c>
      <c r="D12" s="13">
        <v>16649519</v>
      </c>
      <c r="E12" s="3">
        <v>15620939</v>
      </c>
      <c r="F12" s="3">
        <f t="shared" si="0"/>
        <v>20313</v>
      </c>
      <c r="G12" s="17">
        <f t="shared" si="1"/>
        <v>1.3003699713570356E-3</v>
      </c>
    </row>
    <row r="13" spans="1:7" ht="12.5" x14ac:dyDescent="0.25">
      <c r="A13" s="6"/>
      <c r="B13" s="11" t="s">
        <v>9</v>
      </c>
      <c r="C13" s="12">
        <v>139792</v>
      </c>
      <c r="D13" s="13">
        <v>22108</v>
      </c>
      <c r="E13" s="3">
        <v>43279</v>
      </c>
      <c r="F13" s="3">
        <f t="shared" si="0"/>
        <v>96513</v>
      </c>
      <c r="G13" s="17">
        <f t="shared" si="1"/>
        <v>2.2300191778922804</v>
      </c>
    </row>
    <row r="14" spans="1:7" ht="13" x14ac:dyDescent="0.3">
      <c r="A14" s="6"/>
      <c r="B14" s="18" t="s">
        <v>10</v>
      </c>
      <c r="C14" s="19">
        <f>SUM(C10:C13)</f>
        <v>24535202</v>
      </c>
      <c r="D14" s="20">
        <f>SUM(D10:D13)</f>
        <v>28731423</v>
      </c>
      <c r="E14" s="3">
        <v>30225056</v>
      </c>
      <c r="F14" s="3">
        <f t="shared" si="0"/>
        <v>-5689854</v>
      </c>
      <c r="G14" s="17">
        <f t="shared" si="1"/>
        <v>-0.18824957677497769</v>
      </c>
    </row>
    <row r="15" spans="1:7" ht="8.25" customHeight="1" x14ac:dyDescent="0.25">
      <c r="A15" s="6"/>
      <c r="B15" s="11"/>
      <c r="C15" s="12"/>
      <c r="D15" s="13"/>
      <c r="E15" s="3"/>
      <c r="G15" s="17"/>
    </row>
    <row r="16" spans="1:7" ht="13" x14ac:dyDescent="0.3">
      <c r="A16" s="6"/>
      <c r="B16" s="14" t="s">
        <v>11</v>
      </c>
      <c r="C16" s="15"/>
      <c r="D16" s="16"/>
      <c r="E16" s="3"/>
      <c r="G16" s="17"/>
    </row>
    <row r="17" spans="1:7" ht="12.5" x14ac:dyDescent="0.25">
      <c r="A17" s="6"/>
      <c r="B17" s="11" t="s">
        <v>12</v>
      </c>
      <c r="C17" s="12">
        <v>3705</v>
      </c>
      <c r="D17" s="13">
        <v>4691</v>
      </c>
      <c r="E17" s="3">
        <v>4385</v>
      </c>
      <c r="F17" s="3">
        <f t="shared" si="0"/>
        <v>-680</v>
      </c>
      <c r="G17" s="17">
        <f t="shared" si="1"/>
        <v>-0.15507411630558723</v>
      </c>
    </row>
    <row r="18" spans="1:7" ht="12.5" x14ac:dyDescent="0.25">
      <c r="A18" s="6"/>
      <c r="B18" s="11" t="s">
        <v>13</v>
      </c>
      <c r="C18" s="12">
        <v>566973</v>
      </c>
      <c r="D18" s="13">
        <v>531775</v>
      </c>
      <c r="E18" s="3">
        <v>511102</v>
      </c>
      <c r="F18" s="3">
        <f t="shared" si="0"/>
        <v>55871</v>
      </c>
      <c r="G18" s="17">
        <f t="shared" si="1"/>
        <v>0.1093147747416367</v>
      </c>
    </row>
    <row r="19" spans="1:7" ht="12.5" x14ac:dyDescent="0.25">
      <c r="A19" s="6"/>
      <c r="B19" s="11" t="s">
        <v>14</v>
      </c>
      <c r="C19" s="12">
        <v>3506225</v>
      </c>
      <c r="D19" s="13">
        <v>3373524</v>
      </c>
      <c r="E19" s="3">
        <v>3413128</v>
      </c>
      <c r="F19" s="3">
        <f t="shared" si="0"/>
        <v>93097</v>
      </c>
      <c r="G19" s="17">
        <f t="shared" si="1"/>
        <v>2.7276152549801824E-2</v>
      </c>
    </row>
    <row r="20" spans="1:7" ht="12.5" x14ac:dyDescent="0.25">
      <c r="A20" s="6"/>
      <c r="B20" s="11" t="s">
        <v>15</v>
      </c>
      <c r="C20" s="12">
        <v>938275</v>
      </c>
      <c r="D20" s="13">
        <v>938275</v>
      </c>
      <c r="E20" s="3">
        <v>938275</v>
      </c>
      <c r="F20" s="3">
        <f t="shared" si="0"/>
        <v>0</v>
      </c>
      <c r="G20" s="17">
        <f t="shared" si="1"/>
        <v>0</v>
      </c>
    </row>
    <row r="21" spans="1:7" ht="13" x14ac:dyDescent="0.3">
      <c r="A21" s="6"/>
      <c r="B21" s="18" t="s">
        <v>16</v>
      </c>
      <c r="C21" s="19">
        <f>SUM(C17:C20)</f>
        <v>5015178</v>
      </c>
      <c r="D21" s="21">
        <f>SUM(D17:D20)</f>
        <v>4848265</v>
      </c>
      <c r="E21" s="3">
        <v>4866890</v>
      </c>
      <c r="F21" s="3">
        <f t="shared" si="0"/>
        <v>148288</v>
      </c>
      <c r="G21" s="17">
        <f t="shared" si="1"/>
        <v>3.0468738763358118E-2</v>
      </c>
    </row>
    <row r="22" spans="1:7" ht="13" x14ac:dyDescent="0.3">
      <c r="A22" s="6"/>
      <c r="B22" s="22" t="s">
        <v>17</v>
      </c>
      <c r="C22" s="23">
        <f>C14+C21</f>
        <v>29550380</v>
      </c>
      <c r="D22" s="24">
        <f>D14+D21</f>
        <v>33579688</v>
      </c>
      <c r="E22" s="3">
        <v>35091946</v>
      </c>
      <c r="F22" s="3">
        <f t="shared" si="0"/>
        <v>-5541566</v>
      </c>
      <c r="G22" s="17">
        <f t="shared" si="1"/>
        <v>-0.15791560832790522</v>
      </c>
    </row>
    <row r="23" spans="1:7" ht="8.25" customHeight="1" x14ac:dyDescent="0.25">
      <c r="A23" s="6"/>
      <c r="B23" s="11"/>
      <c r="C23" s="12"/>
      <c r="D23" s="13"/>
      <c r="E23" s="3"/>
      <c r="G23" s="17"/>
    </row>
    <row r="24" spans="1:7" ht="13" x14ac:dyDescent="0.3">
      <c r="A24" s="6"/>
      <c r="B24" s="14" t="s">
        <v>18</v>
      </c>
      <c r="C24" s="15"/>
      <c r="D24" s="16"/>
      <c r="E24" s="3"/>
      <c r="G24" s="17"/>
    </row>
    <row r="25" spans="1:7" ht="8.25" customHeight="1" x14ac:dyDescent="0.25">
      <c r="A25" s="6"/>
      <c r="B25" s="11"/>
      <c r="C25" s="12"/>
      <c r="D25" s="13"/>
      <c r="E25" s="3"/>
      <c r="G25" s="17"/>
    </row>
    <row r="26" spans="1:7" ht="13" x14ac:dyDescent="0.3">
      <c r="A26" s="6"/>
      <c r="B26" s="11" t="s">
        <v>19</v>
      </c>
      <c r="C26" s="15"/>
      <c r="D26" s="16"/>
      <c r="E26" s="3"/>
      <c r="G26" s="17"/>
    </row>
    <row r="27" spans="1:7" ht="12.5" x14ac:dyDescent="0.25">
      <c r="A27" s="6"/>
      <c r="B27" s="11" t="s">
        <v>20</v>
      </c>
      <c r="C27" s="12">
        <v>8986334</v>
      </c>
      <c r="D27" s="13">
        <v>6107197</v>
      </c>
      <c r="E27" s="3">
        <v>6246871</v>
      </c>
      <c r="F27" s="3">
        <f t="shared" si="0"/>
        <v>2739463</v>
      </c>
      <c r="G27" s="17">
        <f t="shared" si="1"/>
        <v>0.4385336274752592</v>
      </c>
    </row>
    <row r="28" spans="1:7" ht="12.5" x14ac:dyDescent="0.25">
      <c r="A28" s="6"/>
      <c r="B28" s="11" t="s">
        <v>21</v>
      </c>
      <c r="C28" s="12">
        <v>4625521</v>
      </c>
      <c r="D28" s="13">
        <v>4075695</v>
      </c>
      <c r="E28" s="3">
        <v>4094604</v>
      </c>
      <c r="F28" s="3">
        <f t="shared" si="0"/>
        <v>530917</v>
      </c>
      <c r="G28" s="17">
        <f t="shared" si="1"/>
        <v>0.12966259985092576</v>
      </c>
    </row>
    <row r="29" spans="1:7" ht="14.5" x14ac:dyDescent="0.35">
      <c r="A29" s="6"/>
      <c r="B29" s="25" t="s">
        <v>22</v>
      </c>
      <c r="C29" s="26">
        <f>SUM(C27:C28)</f>
        <v>13611855</v>
      </c>
      <c r="D29" s="27">
        <f>SUM(D27:D28)</f>
        <v>10182892</v>
      </c>
      <c r="E29" s="3">
        <v>10341475</v>
      </c>
      <c r="F29" s="3">
        <f t="shared" si="0"/>
        <v>3270380</v>
      </c>
      <c r="G29" s="17">
        <f t="shared" si="1"/>
        <v>0.31623922119426873</v>
      </c>
    </row>
    <row r="30" spans="1:7" ht="8.25" customHeight="1" x14ac:dyDescent="0.25">
      <c r="A30" s="6"/>
      <c r="B30" s="11"/>
      <c r="C30" s="12"/>
      <c r="D30" s="13"/>
      <c r="E30" s="3"/>
      <c r="G30" s="17"/>
    </row>
    <row r="31" spans="1:7" ht="13" x14ac:dyDescent="0.3">
      <c r="A31" s="6"/>
      <c r="B31" s="11" t="s">
        <v>23</v>
      </c>
      <c r="C31" s="15"/>
      <c r="D31" s="16"/>
      <c r="E31" s="3"/>
      <c r="G31" s="17"/>
    </row>
    <row r="32" spans="1:7" ht="12.5" x14ac:dyDescent="0.25">
      <c r="A32" s="6"/>
      <c r="B32" s="11" t="s">
        <v>24</v>
      </c>
      <c r="C32" s="12">
        <v>1026433</v>
      </c>
      <c r="D32" s="13">
        <v>1039755</v>
      </c>
      <c r="E32" s="3">
        <v>1029217</v>
      </c>
      <c r="F32" s="3">
        <f t="shared" si="0"/>
        <v>-2784</v>
      </c>
      <c r="G32" s="17">
        <f t="shared" si="1"/>
        <v>-2.7049689229773702E-3</v>
      </c>
    </row>
    <row r="33" spans="1:7" ht="14.5" x14ac:dyDescent="0.35">
      <c r="A33" s="6"/>
      <c r="B33" s="25" t="s">
        <v>25</v>
      </c>
      <c r="C33" s="26">
        <f>SUM(C32)</f>
        <v>1026433</v>
      </c>
      <c r="D33" s="27">
        <f>SUM(D32)</f>
        <v>1039755</v>
      </c>
      <c r="E33" s="3">
        <v>1029217</v>
      </c>
      <c r="F33" s="3">
        <f t="shared" si="0"/>
        <v>-2784</v>
      </c>
      <c r="G33" s="17">
        <f t="shared" si="1"/>
        <v>-2.7049689229773702E-3</v>
      </c>
    </row>
    <row r="34" spans="1:7" ht="14.5" x14ac:dyDescent="0.35">
      <c r="A34" s="6"/>
      <c r="B34" s="28" t="s">
        <v>26</v>
      </c>
      <c r="C34" s="29">
        <f>C29+C33</f>
        <v>14638288</v>
      </c>
      <c r="D34" s="30">
        <f>D29+D33</f>
        <v>11222647</v>
      </c>
      <c r="E34" s="3">
        <v>11370692</v>
      </c>
      <c r="F34" s="3">
        <f t="shared" si="0"/>
        <v>3267596</v>
      </c>
      <c r="G34" s="17">
        <f t="shared" si="1"/>
        <v>0.287370021103377</v>
      </c>
    </row>
    <row r="35" spans="1:7" ht="8.25" customHeight="1" x14ac:dyDescent="0.25">
      <c r="A35" s="6"/>
      <c r="B35" s="11"/>
      <c r="C35" s="12"/>
      <c r="D35" s="13"/>
      <c r="E35" s="3"/>
      <c r="G35" s="17"/>
    </row>
    <row r="36" spans="1:7" ht="13" x14ac:dyDescent="0.3">
      <c r="A36" s="6"/>
      <c r="B36" s="14" t="s">
        <v>27</v>
      </c>
      <c r="C36" s="15"/>
      <c r="D36" s="16"/>
      <c r="E36" s="3"/>
      <c r="G36" s="17"/>
    </row>
    <row r="37" spans="1:7" ht="12.5" x14ac:dyDescent="0.25">
      <c r="A37" s="6"/>
      <c r="B37" s="11" t="s">
        <v>28</v>
      </c>
      <c r="C37" s="12">
        <v>10000000</v>
      </c>
      <c r="D37" s="13">
        <v>10000000</v>
      </c>
      <c r="E37" s="3">
        <v>10000000</v>
      </c>
      <c r="F37" s="3">
        <f t="shared" ref="F37:F42" si="2">+C37-E37</f>
        <v>0</v>
      </c>
      <c r="G37" s="17">
        <f t="shared" ref="G37:G42" si="3">+F37/E37</f>
        <v>0</v>
      </c>
    </row>
    <row r="38" spans="1:7" ht="12.5" x14ac:dyDescent="0.25">
      <c r="A38" s="6"/>
      <c r="B38" s="11" t="s">
        <v>29</v>
      </c>
      <c r="C38" s="12">
        <v>2000000</v>
      </c>
      <c r="D38" s="13">
        <v>2000000</v>
      </c>
      <c r="E38" s="3">
        <v>2000000</v>
      </c>
      <c r="F38" s="3">
        <f t="shared" si="2"/>
        <v>0</v>
      </c>
      <c r="G38" s="17">
        <f t="shared" si="3"/>
        <v>0</v>
      </c>
    </row>
    <row r="39" spans="1:7" ht="12.5" x14ac:dyDescent="0.25">
      <c r="A39" s="6"/>
      <c r="B39" s="11" t="s">
        <v>30</v>
      </c>
      <c r="C39" s="31">
        <v>3644</v>
      </c>
      <c r="D39" s="32">
        <v>560</v>
      </c>
      <c r="E39" s="3">
        <v>2896</v>
      </c>
      <c r="F39" s="3">
        <f t="shared" si="2"/>
        <v>748</v>
      </c>
      <c r="G39" s="17">
        <f t="shared" si="3"/>
        <v>0.25828729281767954</v>
      </c>
    </row>
    <row r="40" spans="1:7" ht="12.5" x14ac:dyDescent="0.25">
      <c r="A40" s="6"/>
      <c r="B40" s="11" t="s">
        <v>31</v>
      </c>
      <c r="C40" s="12">
        <v>2908448</v>
      </c>
      <c r="D40" s="13">
        <v>10356481</v>
      </c>
      <c r="E40" s="3">
        <v>1361877</v>
      </c>
      <c r="F40" s="3">
        <f t="shared" si="2"/>
        <v>1546571</v>
      </c>
      <c r="G40" s="17">
        <f t="shared" si="3"/>
        <v>1.1356172400297531</v>
      </c>
    </row>
    <row r="41" spans="1:7" ht="14.5" x14ac:dyDescent="0.35">
      <c r="A41" s="6"/>
      <c r="B41" s="25" t="s">
        <v>32</v>
      </c>
      <c r="C41" s="26">
        <f>SUM(C36:C40)</f>
        <v>14912092</v>
      </c>
      <c r="D41" s="27">
        <f>SUM(D36:D40)</f>
        <v>22357041</v>
      </c>
      <c r="E41" s="3">
        <v>23721254</v>
      </c>
      <c r="F41" s="3">
        <f t="shared" si="2"/>
        <v>-8809162</v>
      </c>
      <c r="G41" s="17">
        <f t="shared" si="3"/>
        <v>-0.37136156461205633</v>
      </c>
    </row>
    <row r="42" spans="1:7" ht="14.5" x14ac:dyDescent="0.35">
      <c r="A42" s="6"/>
      <c r="B42" s="28" t="s">
        <v>33</v>
      </c>
      <c r="C42" s="29">
        <f>C34+C41</f>
        <v>29550380</v>
      </c>
      <c r="D42" s="30">
        <f>D34+D41</f>
        <v>33579688</v>
      </c>
      <c r="E42" s="3">
        <v>35091946</v>
      </c>
      <c r="F42" s="3">
        <f t="shared" si="2"/>
        <v>-5541566</v>
      </c>
      <c r="G42" s="17">
        <f t="shared" si="3"/>
        <v>-0.15791560832790522</v>
      </c>
    </row>
    <row r="43" spans="1:7" ht="12.5" x14ac:dyDescent="0.25">
      <c r="A43" s="6"/>
      <c r="B43" s="33"/>
      <c r="C43" s="34"/>
      <c r="D43" s="34"/>
    </row>
    <row r="44" spans="1:7" ht="13.5" thickBot="1" x14ac:dyDescent="0.35">
      <c r="A44" s="6"/>
      <c r="B44" s="35" t="s">
        <v>34</v>
      </c>
      <c r="C44" s="36">
        <v>4402561</v>
      </c>
      <c r="D44" s="36">
        <v>5285296</v>
      </c>
    </row>
    <row r="45" spans="1:7" ht="13" thickTop="1" x14ac:dyDescent="0.25">
      <c r="A45" s="6"/>
      <c r="B45" s="33"/>
      <c r="C45" s="34"/>
      <c r="D45" s="34"/>
    </row>
    <row r="46" spans="1:7" ht="13.5" thickBot="1" x14ac:dyDescent="0.35">
      <c r="A46" s="6"/>
      <c r="B46" s="35" t="s">
        <v>35</v>
      </c>
      <c r="C46" s="36">
        <v>964193</v>
      </c>
      <c r="D46" s="36">
        <v>963893</v>
      </c>
    </row>
    <row r="47" spans="1:7" ht="13" thickTop="1" x14ac:dyDescent="0.25">
      <c r="A47" s="6"/>
      <c r="B47" s="33"/>
      <c r="C47" s="37"/>
      <c r="D47" s="37"/>
    </row>
    <row r="48" spans="1:7" ht="12.5" x14ac:dyDescent="0.25">
      <c r="A48" s="6"/>
      <c r="B48" s="33"/>
      <c r="C48" s="34"/>
      <c r="D48" s="34"/>
    </row>
    <row r="49" spans="1:4" ht="12.5" x14ac:dyDescent="0.25">
      <c r="A49" s="6"/>
      <c r="B49" s="33"/>
      <c r="C49" s="34"/>
      <c r="D49" s="34"/>
    </row>
    <row r="50" spans="1:4" ht="12.5" x14ac:dyDescent="0.25">
      <c r="A50" s="6"/>
      <c r="B50" s="33"/>
      <c r="C50" s="34"/>
      <c r="D50" s="34"/>
    </row>
    <row r="51" spans="1:4" ht="12.5" x14ac:dyDescent="0.25">
      <c r="A51" s="6"/>
      <c r="B51" s="33"/>
      <c r="C51" s="34"/>
      <c r="D51" s="34"/>
    </row>
    <row r="52" spans="1:4" ht="10" x14ac:dyDescent="0.2"/>
    <row r="53" spans="1:4" ht="10" x14ac:dyDescent="0.2"/>
    <row r="54" spans="1:4" ht="10" x14ac:dyDescent="0.2"/>
    <row r="55" spans="1:4" ht="12.5" x14ac:dyDescent="0.25">
      <c r="A55" s="6"/>
      <c r="B55" s="40"/>
      <c r="C55" s="41"/>
      <c r="D55" s="41"/>
    </row>
    <row r="56" spans="1:4" ht="12" customHeight="1" x14ac:dyDescent="0.25">
      <c r="A56" s="42"/>
      <c r="B56" s="43" t="s">
        <v>36</v>
      </c>
      <c r="C56" s="44" t="s">
        <v>37</v>
      </c>
      <c r="D56" s="44"/>
    </row>
    <row r="57" spans="1:4" ht="11.5" x14ac:dyDescent="0.25">
      <c r="A57" s="42"/>
      <c r="B57" s="45" t="s">
        <v>38</v>
      </c>
      <c r="C57" s="46" t="s">
        <v>39</v>
      </c>
      <c r="D57" s="46"/>
    </row>
    <row r="58" spans="1:4" ht="10" x14ac:dyDescent="0.2"/>
  </sheetData>
  <sheetProtection algorithmName="SHA-512" hashValue="xcEl5javV7uODQpTH+GUg4AGeAZ43+oVE7sZXq5sZPK48LGgajlpZoidi2ODsR2oAKh1zo6Xjzb8igTftkQkAA==" saltValue="5/xInZt5yaLYNBbJcRFMMw==" spinCount="100000" sheet="1" objects="1" scenarios="1"/>
  <mergeCells count="8">
    <mergeCell ref="C56:D56"/>
    <mergeCell ref="C57:D57"/>
    <mergeCell ref="A1:D1"/>
    <mergeCell ref="A2:D2"/>
    <mergeCell ref="A3:D3"/>
    <mergeCell ref="A4:D4"/>
    <mergeCell ref="B5:D5"/>
    <mergeCell ref="C55:D55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B18B0-8236-4C2D-915A-AD13B3BB25C7}">
  <sheetPr>
    <pageSetUpPr fitToPage="1"/>
  </sheetPr>
  <dimension ref="A1:D57"/>
  <sheetViews>
    <sheetView tabSelected="1" zoomScaleNormal="100" workbookViewId="0">
      <selection activeCell="C13" sqref="C13"/>
    </sheetView>
  </sheetViews>
  <sheetFormatPr baseColWidth="10" defaultColWidth="11.453125" defaultRowHeight="0" customHeight="1" zeroHeight="1" x14ac:dyDescent="0.2"/>
  <cols>
    <col min="1" max="1" width="1.7265625" style="38" customWidth="1"/>
    <col min="2" max="2" width="73.08984375" style="38" bestFit="1" customWidth="1"/>
    <col min="3" max="4" width="15.1796875" style="39" customWidth="1"/>
    <col min="5" max="16379" width="11.453125" style="2"/>
    <col min="16380" max="16384" width="4.36328125" style="2" customWidth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4" t="s">
        <v>0</v>
      </c>
      <c r="B2" s="4"/>
      <c r="C2" s="4"/>
      <c r="D2" s="4"/>
    </row>
    <row r="3" spans="1:4" ht="12.75" customHeight="1" x14ac:dyDescent="0.3">
      <c r="A3" s="4" t="s">
        <v>40</v>
      </c>
      <c r="B3" s="4"/>
      <c r="C3" s="4"/>
      <c r="D3" s="4"/>
    </row>
    <row r="4" spans="1:4" ht="15" customHeight="1" x14ac:dyDescent="0.2">
      <c r="A4" s="5" t="s">
        <v>2</v>
      </c>
      <c r="B4" s="5"/>
      <c r="C4" s="5"/>
      <c r="D4" s="5"/>
    </row>
    <row r="5" spans="1:4" ht="13" thickBot="1" x14ac:dyDescent="0.3">
      <c r="A5" s="6"/>
      <c r="B5" s="7"/>
      <c r="C5" s="7"/>
      <c r="D5" s="7"/>
    </row>
    <row r="6" spans="1:4" ht="13" x14ac:dyDescent="0.3">
      <c r="A6" s="6"/>
      <c r="B6" s="47" t="s">
        <v>3</v>
      </c>
      <c r="C6" s="48">
        <v>2023</v>
      </c>
      <c r="D6" s="49">
        <v>2022</v>
      </c>
    </row>
    <row r="7" spans="1:4" ht="12.5" x14ac:dyDescent="0.25">
      <c r="A7" s="6"/>
      <c r="B7" s="11"/>
      <c r="C7" s="50"/>
      <c r="D7" s="51"/>
    </row>
    <row r="8" spans="1:4" ht="13" x14ac:dyDescent="0.3">
      <c r="A8" s="6"/>
      <c r="B8" s="14" t="s">
        <v>41</v>
      </c>
      <c r="C8" s="52"/>
      <c r="D8" s="53"/>
    </row>
    <row r="9" spans="1:4" ht="12.5" x14ac:dyDescent="0.25">
      <c r="A9" s="6"/>
      <c r="B9" s="11" t="s">
        <v>42</v>
      </c>
      <c r="C9" s="54">
        <v>10228066</v>
      </c>
      <c r="D9" s="55">
        <v>11435225</v>
      </c>
    </row>
    <row r="10" spans="1:4" ht="13" x14ac:dyDescent="0.3">
      <c r="A10" s="6"/>
      <c r="B10" s="14" t="s">
        <v>43</v>
      </c>
      <c r="C10" s="56">
        <f>SUM(C9)</f>
        <v>10228066</v>
      </c>
      <c r="D10" s="57">
        <f>SUM(D9)</f>
        <v>11435225</v>
      </c>
    </row>
    <row r="11" spans="1:4" ht="12.5" x14ac:dyDescent="0.25">
      <c r="A11" s="6"/>
      <c r="B11" s="11"/>
      <c r="C11" s="54"/>
      <c r="D11" s="55"/>
    </row>
    <row r="12" spans="1:4" ht="13" x14ac:dyDescent="0.3">
      <c r="A12" s="6"/>
      <c r="B12" s="14" t="s">
        <v>44</v>
      </c>
      <c r="C12" s="56"/>
      <c r="D12" s="57"/>
    </row>
    <row r="13" spans="1:4" ht="12.5" x14ac:dyDescent="0.25">
      <c r="A13" s="6"/>
      <c r="B13" s="11" t="s">
        <v>45</v>
      </c>
      <c r="C13" s="54">
        <v>3472675</v>
      </c>
      <c r="D13" s="55">
        <v>5812537</v>
      </c>
    </row>
    <row r="14" spans="1:4" ht="12.5" x14ac:dyDescent="0.25">
      <c r="A14" s="6"/>
      <c r="B14" s="11" t="s">
        <v>46</v>
      </c>
      <c r="C14" s="54">
        <v>229780</v>
      </c>
      <c r="D14" s="55">
        <v>224413</v>
      </c>
    </row>
    <row r="15" spans="1:4" ht="12.5" x14ac:dyDescent="0.25">
      <c r="A15" s="6"/>
      <c r="B15" s="11" t="s">
        <v>47</v>
      </c>
      <c r="C15" s="54">
        <v>405565</v>
      </c>
      <c r="D15" s="55">
        <v>249760</v>
      </c>
    </row>
    <row r="16" spans="1:4" ht="13" x14ac:dyDescent="0.3">
      <c r="A16" s="6"/>
      <c r="B16" s="14" t="s">
        <v>43</v>
      </c>
      <c r="C16" s="56">
        <f>SUM(C13:C15)</f>
        <v>4108020</v>
      </c>
      <c r="D16" s="57">
        <f>SUM(D13:D15)</f>
        <v>6286710</v>
      </c>
    </row>
    <row r="17" spans="1:4" ht="13" x14ac:dyDescent="0.3">
      <c r="A17" s="6"/>
      <c r="B17" s="58" t="s">
        <v>48</v>
      </c>
      <c r="C17" s="59">
        <f>C10-C16</f>
        <v>6120046</v>
      </c>
      <c r="D17" s="60">
        <f>D10-D16</f>
        <v>5148515</v>
      </c>
    </row>
    <row r="18" spans="1:4" ht="12.5" x14ac:dyDescent="0.25">
      <c r="A18" s="6"/>
      <c r="B18" s="11"/>
      <c r="C18" s="54"/>
      <c r="D18" s="55"/>
    </row>
    <row r="19" spans="1:4" ht="13" x14ac:dyDescent="0.3">
      <c r="A19" s="6"/>
      <c r="B19" s="14" t="s">
        <v>49</v>
      </c>
      <c r="C19" s="56"/>
      <c r="D19" s="57"/>
    </row>
    <row r="20" spans="1:4" ht="12.5" x14ac:dyDescent="0.25">
      <c r="A20" s="6"/>
      <c r="B20" s="11" t="s">
        <v>50</v>
      </c>
      <c r="C20" s="54">
        <v>2559225</v>
      </c>
      <c r="D20" s="55">
        <v>2147784</v>
      </c>
    </row>
    <row r="21" spans="1:4" ht="12.5" x14ac:dyDescent="0.25">
      <c r="A21" s="6"/>
      <c r="B21" s="11" t="s">
        <v>51</v>
      </c>
      <c r="C21" s="54">
        <v>256300</v>
      </c>
      <c r="D21" s="55">
        <v>271618</v>
      </c>
    </row>
    <row r="22" spans="1:4" ht="12.5" x14ac:dyDescent="0.25">
      <c r="A22" s="6"/>
      <c r="B22" s="11" t="s">
        <v>52</v>
      </c>
      <c r="C22" s="54">
        <v>4296</v>
      </c>
      <c r="D22" s="55">
        <v>2031</v>
      </c>
    </row>
    <row r="23" spans="1:4" ht="13" x14ac:dyDescent="0.3">
      <c r="A23" s="6"/>
      <c r="B23" s="14" t="s">
        <v>43</v>
      </c>
      <c r="C23" s="56">
        <f>SUM(C20:C22)</f>
        <v>2819821</v>
      </c>
      <c r="D23" s="57">
        <f>SUM(D20:D22)</f>
        <v>2421433</v>
      </c>
    </row>
    <row r="24" spans="1:4" ht="12.5" x14ac:dyDescent="0.25">
      <c r="A24" s="6"/>
      <c r="B24" s="11"/>
      <c r="C24" s="54"/>
      <c r="D24" s="55"/>
    </row>
    <row r="25" spans="1:4" ht="13" x14ac:dyDescent="0.3">
      <c r="A25" s="6"/>
      <c r="B25" s="14" t="s">
        <v>53</v>
      </c>
      <c r="C25" s="56"/>
      <c r="D25" s="57"/>
    </row>
    <row r="26" spans="1:4" ht="12.5" x14ac:dyDescent="0.25">
      <c r="A26" s="6"/>
      <c r="B26" s="11" t="s">
        <v>54</v>
      </c>
      <c r="C26" s="54">
        <v>150</v>
      </c>
      <c r="D26" s="55">
        <v>150</v>
      </c>
    </row>
    <row r="27" spans="1:4" ht="12.5" x14ac:dyDescent="0.25">
      <c r="A27" s="6"/>
      <c r="B27" s="11" t="s">
        <v>55</v>
      </c>
      <c r="C27" s="54">
        <v>-205722</v>
      </c>
      <c r="D27" s="55">
        <v>-162893</v>
      </c>
    </row>
    <row r="28" spans="1:4" ht="13" x14ac:dyDescent="0.3">
      <c r="A28" s="6"/>
      <c r="B28" s="14" t="s">
        <v>43</v>
      </c>
      <c r="C28" s="56">
        <f>SUM(C26:C27)</f>
        <v>-205572</v>
      </c>
      <c r="D28" s="57">
        <f>SUM(D26:D27)</f>
        <v>-162743</v>
      </c>
    </row>
    <row r="29" spans="1:4" ht="12.5" x14ac:dyDescent="0.25">
      <c r="A29" s="6"/>
      <c r="B29" s="11"/>
      <c r="C29" s="54"/>
      <c r="D29" s="55"/>
    </row>
    <row r="30" spans="1:4" ht="13" x14ac:dyDescent="0.3">
      <c r="A30" s="6"/>
      <c r="B30" s="14" t="s">
        <v>56</v>
      </c>
      <c r="C30" s="56"/>
      <c r="D30" s="57"/>
    </row>
    <row r="31" spans="1:4" ht="12.5" x14ac:dyDescent="0.25">
      <c r="A31" s="6"/>
      <c r="B31" s="11" t="s">
        <v>57</v>
      </c>
      <c r="C31" s="54">
        <v>119</v>
      </c>
      <c r="D31" s="55">
        <v>390</v>
      </c>
    </row>
    <row r="32" spans="1:4" ht="12.5" x14ac:dyDescent="0.25">
      <c r="A32" s="6"/>
      <c r="B32" s="11" t="s">
        <v>58</v>
      </c>
      <c r="C32" s="54">
        <v>-487</v>
      </c>
      <c r="D32" s="55">
        <v>-330</v>
      </c>
    </row>
    <row r="33" spans="1:4" ht="12.5" x14ac:dyDescent="0.25">
      <c r="A33" s="6"/>
      <c r="B33" s="11" t="s">
        <v>59</v>
      </c>
      <c r="C33" s="54">
        <v>25458</v>
      </c>
      <c r="D33" s="55">
        <v>24572</v>
      </c>
    </row>
    <row r="34" spans="1:4" ht="12.5" x14ac:dyDescent="0.25">
      <c r="A34" s="6"/>
      <c r="B34" s="11" t="s">
        <v>60</v>
      </c>
      <c r="C34" s="54">
        <v>-18664</v>
      </c>
      <c r="D34" s="55">
        <v>-50930</v>
      </c>
    </row>
    <row r="35" spans="1:4" ht="13" x14ac:dyDescent="0.3">
      <c r="A35" s="6"/>
      <c r="B35" s="14" t="s">
        <v>43</v>
      </c>
      <c r="C35" s="56">
        <f>SUM(C31:C34)</f>
        <v>6426</v>
      </c>
      <c r="D35" s="57">
        <f>SUM(D31:D34)</f>
        <v>-26298</v>
      </c>
    </row>
    <row r="36" spans="1:4" ht="12.5" x14ac:dyDescent="0.25">
      <c r="A36" s="6"/>
      <c r="B36" s="11"/>
      <c r="C36" s="50"/>
      <c r="D36" s="51"/>
    </row>
    <row r="37" spans="1:4" ht="13" x14ac:dyDescent="0.3">
      <c r="A37" s="6"/>
      <c r="B37" s="61" t="s">
        <v>61</v>
      </c>
      <c r="C37" s="62">
        <f>C10-C16-C23-C28-C35</f>
        <v>3499371</v>
      </c>
      <c r="D37" s="63">
        <f>D10-D16-D23-D28-D35</f>
        <v>2916123</v>
      </c>
    </row>
    <row r="38" spans="1:4" ht="12.5" x14ac:dyDescent="0.25">
      <c r="A38" s="6"/>
      <c r="B38" s="11"/>
      <c r="C38" s="50"/>
      <c r="D38" s="51"/>
    </row>
    <row r="39" spans="1:4" ht="12.5" x14ac:dyDescent="0.25">
      <c r="A39" s="6"/>
      <c r="B39" s="11" t="s">
        <v>62</v>
      </c>
      <c r="C39" s="54">
        <v>590923</v>
      </c>
      <c r="D39" s="55">
        <v>457243</v>
      </c>
    </row>
    <row r="40" spans="1:4" ht="12.5" x14ac:dyDescent="0.25">
      <c r="A40" s="6"/>
      <c r="B40" s="11" t="s">
        <v>63</v>
      </c>
      <c r="C40" s="54">
        <f>C37-C39</f>
        <v>2908448</v>
      </c>
      <c r="D40" s="55">
        <f>D37-D39</f>
        <v>2458880</v>
      </c>
    </row>
    <row r="41" spans="1:4" ht="12.5" x14ac:dyDescent="0.25">
      <c r="A41" s="6"/>
      <c r="B41" s="11"/>
      <c r="C41" s="54"/>
      <c r="D41" s="55"/>
    </row>
    <row r="42" spans="1:4" ht="13" x14ac:dyDescent="0.3">
      <c r="A42" s="6"/>
      <c r="B42" s="58" t="s">
        <v>64</v>
      </c>
      <c r="C42" s="59">
        <f>+C40</f>
        <v>2908448</v>
      </c>
      <c r="D42" s="60">
        <f>D40</f>
        <v>2458880</v>
      </c>
    </row>
    <row r="43" spans="1:4" ht="12.5" x14ac:dyDescent="0.25">
      <c r="A43" s="6"/>
      <c r="B43" s="11"/>
      <c r="C43" s="50"/>
      <c r="D43" s="51"/>
    </row>
    <row r="44" spans="1:4" ht="13.5" thickBot="1" x14ac:dyDescent="0.35">
      <c r="A44" s="64"/>
      <c r="B44" s="65" t="s">
        <v>65</v>
      </c>
      <c r="C44" s="66">
        <f>C42/1000000</f>
        <v>2.9084479999999999</v>
      </c>
      <c r="D44" s="67">
        <f>D42/1000000</f>
        <v>2.4588800000000002</v>
      </c>
    </row>
    <row r="45" spans="1:4" ht="12.5" x14ac:dyDescent="0.25">
      <c r="A45" s="6"/>
      <c r="B45" s="33"/>
      <c r="C45" s="68"/>
      <c r="D45" s="68"/>
    </row>
    <row r="46" spans="1:4" ht="12.5" x14ac:dyDescent="0.25">
      <c r="A46" s="6"/>
      <c r="B46" s="33"/>
      <c r="C46" s="68"/>
      <c r="D46" s="68"/>
    </row>
    <row r="47" spans="1:4" ht="12.5" x14ac:dyDescent="0.25">
      <c r="A47" s="6"/>
      <c r="B47" s="33"/>
      <c r="C47" s="68"/>
      <c r="D47" s="68"/>
    </row>
    <row r="48" spans="1:4" ht="12.5" x14ac:dyDescent="0.25">
      <c r="A48" s="6"/>
      <c r="B48" s="33"/>
      <c r="C48" s="68"/>
      <c r="D48" s="68"/>
    </row>
    <row r="49" spans="1:4" ht="12.5" x14ac:dyDescent="0.25">
      <c r="A49" s="6"/>
      <c r="B49" s="33"/>
      <c r="C49" s="68"/>
      <c r="D49" s="68"/>
    </row>
    <row r="50" spans="1:4" ht="12.5" x14ac:dyDescent="0.25">
      <c r="A50" s="6"/>
      <c r="B50" s="33"/>
      <c r="C50" s="68"/>
      <c r="D50" s="68"/>
    </row>
    <row r="51" spans="1:4" ht="12.5" x14ac:dyDescent="0.25">
      <c r="A51" s="6"/>
      <c r="B51" s="33"/>
      <c r="C51" s="68"/>
      <c r="D51" s="68"/>
    </row>
    <row r="52" spans="1:4" ht="12.5" x14ac:dyDescent="0.25">
      <c r="A52" s="6"/>
      <c r="B52" s="33"/>
      <c r="C52" s="68"/>
      <c r="D52" s="68"/>
    </row>
    <row r="53" spans="1:4" ht="12.5" x14ac:dyDescent="0.25">
      <c r="A53" s="6"/>
      <c r="B53" s="33"/>
      <c r="C53" s="68"/>
      <c r="D53" s="68"/>
    </row>
    <row r="54" spans="1:4" ht="12.5" x14ac:dyDescent="0.25">
      <c r="A54" s="6"/>
      <c r="B54" s="40"/>
      <c r="C54" s="41"/>
      <c r="D54" s="41"/>
    </row>
    <row r="55" spans="1:4" ht="11.5" x14ac:dyDescent="0.25">
      <c r="A55" s="42"/>
      <c r="B55" s="43" t="s">
        <v>36</v>
      </c>
      <c r="C55" s="44" t="s">
        <v>37</v>
      </c>
      <c r="D55" s="44"/>
    </row>
    <row r="56" spans="1:4" ht="11.5" x14ac:dyDescent="0.25">
      <c r="A56" s="42"/>
      <c r="B56" s="45" t="s">
        <v>38</v>
      </c>
      <c r="C56" s="46" t="s">
        <v>39</v>
      </c>
      <c r="D56" s="46"/>
    </row>
    <row r="57" spans="1:4" ht="11.5" x14ac:dyDescent="0.25">
      <c r="A57" s="42"/>
      <c r="B57" s="69"/>
      <c r="C57" s="70"/>
      <c r="D57" s="70"/>
    </row>
  </sheetData>
  <sheetProtection algorithmName="SHA-512" hashValue="swaz3JXdj+ghT+JjbK75z1c01Y4RUK5kYo17FC09DH0oYqteB82JWW7zCt2uRdBrXL4ThMq4Movlr3JFhfhzeA==" saltValue="zv7Wjn9WRRgDR0XsZcxBJA==" spinCount="100000" sheet="1" objects="1" scenarios="1"/>
  <mergeCells count="9">
    <mergeCell ref="C55:D55"/>
    <mergeCell ref="C56:D56"/>
    <mergeCell ref="C57:D57"/>
    <mergeCell ref="A1:D1"/>
    <mergeCell ref="A2:D2"/>
    <mergeCell ref="A3:D3"/>
    <mergeCell ref="A4:D4"/>
    <mergeCell ref="B5:D5"/>
    <mergeCell ref="C54:D54"/>
  </mergeCells>
  <printOptions horizontalCentered="1"/>
  <pageMargins left="0.25" right="0.25" top="0.75" bottom="0.75" header="0.3" footer="0.3"/>
  <pageSetup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</vt:lpstr>
      <vt:lpstr>er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2023-04-05T01:37:49Z</dcterms:created>
  <dcterms:modified xsi:type="dcterms:W3CDTF">2023-04-05T01:39:07Z</dcterms:modified>
</cp:coreProperties>
</file>