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fiamssal02\HCHACON\Mis Documentos\Bolsa de Valores\Año 2023\"/>
    </mc:Choice>
  </mc:AlternateContent>
  <xr:revisionPtr revIDLastSave="0" documentId="8_{6AE53FA6-677D-4E3A-8793-BF98DE0DD777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E101" i="1" l="1"/>
  <c r="C101" i="1"/>
  <c r="E95" i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<sst xmlns="http://schemas.openxmlformats.org/spreadsheetml/2006/main" count="116" uniqueCount="77">
  <si>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</si>
  <si>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</si>
  <si>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</si>
  <si>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</si>
  <si>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</si>
  <si>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</si>
  <si>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</si>
  <si>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</si>
  <si>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</si>
  <si>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</si>
  <si>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</si>
  <si>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</si>
  <si>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</si>
  <si>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</si>
  <si>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</si>
  <si>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</si>
  <si>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</si>
  <si>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</si>
  <si>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</si>
  <si>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</si>
  <si>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</si>
  <si>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</si>
  <si>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</si>
  <si>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</si>
  <si>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</si>
  <si>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</si>
  <si>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</si>
  <si>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</si>
  <si>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</si>
  <si>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</si>
  <si>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</si>
  <si>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</si>
  <si>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</si>
  <si>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</si>
  <si>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</si>
  <si>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</si>
  <si>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</si>
  <si>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</si>
  <si>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</si>
  <si>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</si>
  <si>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</si>
  <si>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</si>
  <si>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</si>
  <si>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</si>
  <si>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</si>
  <si>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</si>
  <si>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</si>
  <si>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</si>
  <si>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</si>
  <si>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</si>
  <si>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</si>
  <si>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</si>
  <si>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</si>
  <si>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</si>
  <si>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</si>
  <si>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</si>
  <si>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</si>
  <si>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</si>
  <si>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</si>
  <si>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</si>
  <si>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</si>
  <si>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</si>
  <si>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</si>
  <si>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</si>
  <si>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</si>
  <si>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</si>
  <si>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</si>
  <si>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</si>
  <si>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</si>
  <si>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</si>
  <si>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</si>
  <si>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</si>
  <si>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</si>
  <si>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</si>
  <si>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</si>
  <si>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</si>
  <si>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28 DE FEBRERO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</si>
</sst>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H111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  <col min="6" max="6" width="11" bestFit="1" customWidth="1"/>
    <col min="7" max="7" width="9.140625" bestFit="1" customWidth="1"/>
  </cols>
  <sheetData>
    <row r="2" spans="1:5" ht="15.75" x14ac:dyDescent="0.3">
      <c r="A2" s="21" t="s">
        <v>0</v>
      </c>
      <c r="B2" s="21"/>
      <c r="C2" s="21"/>
      <c r="D2" s="21"/>
      <c r="E2" s="21"/>
    </row>
    <row r="3" spans="1:5" ht="15.75" x14ac:dyDescent="0.3">
      <c r="A3" s="21" t="s">
        <v>76</v>
      </c>
      <c r="B3" s="21"/>
      <c r="C3" s="21"/>
      <c r="D3" s="21"/>
      <c r="E3" s="21"/>
    </row>
    <row r="4" spans="1:5" x14ac:dyDescent="0.25">
      <c r="A4" s="24" t="s">
        <v>1</v>
      </c>
      <c r="B4" s="24"/>
      <c r="C4" s="24"/>
      <c r="D4" s="24"/>
      <c r="E4" s="24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5582615</v>
      </c>
      <c r="D8" s="1" t="s">
        <v>6</v>
      </c>
      <c r="E8" s="4">
        <v>6605532</v>
      </c>
    </row>
    <row r="9" spans="1:5" ht="16.5" x14ac:dyDescent="0.35">
      <c r="A9" s="2" t="s">
        <v>63</v>
      </c>
      <c r="B9" s="5"/>
      <c r="C9" s="4">
        <v>8250018</v>
      </c>
      <c r="D9" s="5"/>
      <c r="E9" s="4">
        <v>3618511</v>
      </c>
    </row>
    <row r="10" spans="1:5" ht="15.75" x14ac:dyDescent="0.3">
      <c r="A10" s="2" t="s">
        <v>7</v>
      </c>
      <c r="B10" s="2"/>
      <c r="C10" s="4">
        <v>220909</v>
      </c>
      <c r="D10" s="4"/>
      <c r="E10" s="4">
        <v>214308</v>
      </c>
    </row>
    <row r="11" spans="1:5" ht="15.75" x14ac:dyDescent="0.3">
      <c r="A11" s="2" t="s">
        <v>64</v>
      </c>
      <c r="B11" s="2"/>
      <c r="C11" s="4">
        <v>525098</v>
      </c>
      <c r="D11" s="6"/>
      <c r="E11" s="6">
        <v>722829</v>
      </c>
    </row>
    <row r="12" spans="1:5" ht="15.75" x14ac:dyDescent="0.3">
      <c r="A12" s="2" t="s">
        <v>8</v>
      </c>
      <c r="B12" s="2"/>
      <c r="C12" s="7">
        <f>SUM(C8:C11)</f>
        <v>14578640</v>
      </c>
      <c r="D12" s="4"/>
      <c r="E12" s="7">
        <f>SUM(E8:E11)</f>
        <v>11161180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23417</v>
      </c>
      <c r="D15" s="4"/>
      <c r="E15" s="4">
        <v>31998</v>
      </c>
    </row>
    <row r="16" spans="1:5" ht="15.75" x14ac:dyDescent="0.3">
      <c r="A16" s="2" t="s">
        <v>10</v>
      </c>
      <c r="B16" s="2"/>
      <c r="C16" s="4">
        <v>8925450</v>
      </c>
      <c r="D16" s="4"/>
      <c r="E16" s="4">
        <v>9001669</v>
      </c>
    </row>
    <row r="17" spans="1:5" ht="15.75" x14ac:dyDescent="0.3">
      <c r="A17" s="2" t="s">
        <v>11</v>
      </c>
      <c r="B17" s="2"/>
      <c r="C17" s="6">
        <v>2018680</v>
      </c>
      <c r="D17" s="6"/>
      <c r="E17" s="6">
        <v>850347</v>
      </c>
    </row>
    <row r="18" spans="1:5" ht="15.75" x14ac:dyDescent="0.3">
      <c r="A18" s="2" t="s">
        <v>12</v>
      </c>
      <c r="B18" s="2"/>
      <c r="C18" s="8">
        <v>776071</v>
      </c>
      <c r="D18" s="4"/>
      <c r="E18" s="8">
        <v>73028</v>
      </c>
    </row>
    <row r="19" spans="1:5" ht="15.75" x14ac:dyDescent="0.3">
      <c r="A19" s="2" t="s">
        <v>13</v>
      </c>
      <c r="B19" s="2"/>
      <c r="C19" s="7">
        <f>SUM(C15:C18)</f>
        <v>11743618</v>
      </c>
      <c r="D19" s="4"/>
      <c r="E19" s="7">
        <f>SUM(E15:E18)</f>
        <v>9957042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26322258</v>
      </c>
      <c r="D21" s="1" t="s">
        <v>6</v>
      </c>
      <c r="E21" s="9">
        <f>+E12+E19</f>
        <v>21118222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6319253</v>
      </c>
      <c r="D25" s="4"/>
      <c r="E25" s="4">
        <v>4864325</v>
      </c>
    </row>
    <row r="26" spans="1:5" ht="15.75" x14ac:dyDescent="0.3">
      <c r="A26" s="2" t="s">
        <v>18</v>
      </c>
      <c r="B26" s="2"/>
      <c r="C26" s="4">
        <v>4456127</v>
      </c>
      <c r="D26" s="4"/>
      <c r="E26" s="4">
        <v>1799961</v>
      </c>
    </row>
    <row r="27" spans="1:5" ht="15.75" x14ac:dyDescent="0.3">
      <c r="A27" s="2" t="s">
        <v>65</v>
      </c>
      <c r="B27" s="2"/>
      <c r="C27" s="4">
        <v>474811</v>
      </c>
      <c r="D27" s="4"/>
      <c r="E27" s="4">
        <v>458991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11250191</v>
      </c>
      <c r="D29" s="4"/>
      <c r="E29" s="7">
        <f>SUM(E25:E28)</f>
        <v>7123277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117552</v>
      </c>
      <c r="D32" s="6"/>
      <c r="E32" s="6">
        <v>20363</v>
      </c>
    </row>
    <row r="33" spans="1:6" ht="15.75" x14ac:dyDescent="0.3">
      <c r="A33" s="2" t="s">
        <v>21</v>
      </c>
      <c r="B33" s="2"/>
      <c r="C33" s="7">
        <f>SUM(C32:C32)</f>
        <v>117552</v>
      </c>
      <c r="D33" s="4"/>
      <c r="E33" s="7">
        <f>SUM(E32:E32)</f>
        <v>20363</v>
      </c>
    </row>
    <row r="34" spans="1:6" ht="15.75" x14ac:dyDescent="0.3">
      <c r="A34" s="2"/>
      <c r="B34" s="2"/>
      <c r="C34" s="4"/>
      <c r="D34" s="4"/>
      <c r="E34" s="4"/>
    </row>
    <row r="35" spans="1:6" ht="15.75" x14ac:dyDescent="0.3">
      <c r="A35" s="2" t="s">
        <v>22</v>
      </c>
      <c r="B35" s="1" t="s">
        <v>6</v>
      </c>
      <c r="C35" s="8">
        <f>+C29+C33</f>
        <v>11367743</v>
      </c>
      <c r="D35" s="1" t="s">
        <v>6</v>
      </c>
      <c r="E35" s="8">
        <f>+E29+E33</f>
        <v>7143640</v>
      </c>
    </row>
    <row r="36" spans="1:6" ht="15.75" x14ac:dyDescent="0.3">
      <c r="A36" s="2"/>
      <c r="B36" s="2"/>
      <c r="C36" s="4" t="s">
        <v>3</v>
      </c>
      <c r="D36" s="4"/>
      <c r="E36" s="4" t="s">
        <v>3</v>
      </c>
    </row>
    <row r="37" spans="1:6" ht="15.75" x14ac:dyDescent="0.3">
      <c r="A37" s="2" t="s">
        <v>23</v>
      </c>
      <c r="B37" s="2"/>
      <c r="C37" s="4"/>
      <c r="D37" s="4"/>
      <c r="E37" s="4"/>
    </row>
    <row r="38" spans="1:6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6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6" ht="15.75" x14ac:dyDescent="0.3">
      <c r="A40" s="2" t="s">
        <v>24</v>
      </c>
      <c r="B40" s="2"/>
      <c r="C40" s="4">
        <v>-99</v>
      </c>
      <c r="D40" s="4"/>
      <c r="E40" s="4">
        <v>0</v>
      </c>
    </row>
    <row r="41" spans="1:6" ht="15.75" hidden="1" x14ac:dyDescent="0.3">
      <c r="A41" s="2" t="s">
        <v>71</v>
      </c>
      <c r="B41" s="2"/>
      <c r="C41" s="4">
        <v>0</v>
      </c>
      <c r="D41" s="4"/>
      <c r="E41" s="4">
        <v>0</v>
      </c>
    </row>
    <row r="42" spans="1:6" ht="15.75" x14ac:dyDescent="0.3">
      <c r="A42" s="2" t="s">
        <v>70</v>
      </c>
      <c r="B42" s="2"/>
      <c r="C42" s="8">
        <v>2354614</v>
      </c>
      <c r="D42" s="4"/>
      <c r="E42" s="8">
        <v>1374582</v>
      </c>
      <c r="F42" s="20"/>
    </row>
    <row r="43" spans="1:6" ht="15.75" x14ac:dyDescent="0.3">
      <c r="A43" s="2"/>
      <c r="B43" s="2"/>
      <c r="C43" s="6"/>
      <c r="D43" s="4"/>
      <c r="E43" s="6"/>
    </row>
    <row r="44" spans="1:6" ht="15.75" x14ac:dyDescent="0.3">
      <c r="A44" s="2" t="s">
        <v>25</v>
      </c>
      <c r="B44" s="1" t="s">
        <v>6</v>
      </c>
      <c r="C44" s="8">
        <f>SUM(C38:C42)</f>
        <v>14954515</v>
      </c>
      <c r="D44" s="1" t="s">
        <v>6</v>
      </c>
      <c r="E44" s="8">
        <f>SUM(E38:E42)</f>
        <v>13974582</v>
      </c>
    </row>
    <row r="45" spans="1:6" ht="15.75" x14ac:dyDescent="0.3">
      <c r="A45" s="2"/>
      <c r="B45" s="2"/>
      <c r="C45" s="4"/>
      <c r="D45" s="4"/>
      <c r="E45" s="4"/>
    </row>
    <row r="46" spans="1:6" ht="16.5" thickBot="1" x14ac:dyDescent="0.35">
      <c r="A46" s="2" t="s">
        <v>26</v>
      </c>
      <c r="B46" s="1" t="s">
        <v>6</v>
      </c>
      <c r="C46" s="9">
        <f>+C44+C33+C29</f>
        <v>26322258</v>
      </c>
      <c r="D46" s="1" t="s">
        <v>6</v>
      </c>
      <c r="E46" s="9">
        <f>+E44+E33+E29</f>
        <v>21118222</v>
      </c>
    </row>
    <row r="47" spans="1:6" ht="16.5" thickTop="1" x14ac:dyDescent="0.3">
      <c r="A47" s="2"/>
      <c r="B47" s="1"/>
      <c r="C47" s="6"/>
      <c r="D47" s="1"/>
      <c r="E47" s="6"/>
    </row>
    <row r="48" spans="1:6" ht="16.5" thickBot="1" x14ac:dyDescent="0.35">
      <c r="A48" s="2" t="s">
        <v>27</v>
      </c>
      <c r="B48" s="1" t="s">
        <v>6</v>
      </c>
      <c r="C48" s="9">
        <v>11159398</v>
      </c>
      <c r="D48" s="1" t="s">
        <v>6</v>
      </c>
      <c r="E48" s="9">
        <v>11776461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8374453</v>
      </c>
      <c r="D50" s="1" t="s">
        <v>6</v>
      </c>
      <c r="E50" s="9">
        <v>3795609</v>
      </c>
    </row>
    <row r="51" spans="1:5" ht="16.5" thickTop="1" x14ac:dyDescent="0.3">
      <c r="A51" s="2"/>
      <c r="B51" s="2"/>
      <c r="C51" s="1">
        <f>+C21-C46</f>
        <v>0</v>
      </c>
      <c r="D51" s="1"/>
      <c r="E51" s="1">
        <f>+E21-E46</f>
        <v>0</v>
      </c>
    </row>
    <row r="52" spans="1:5" ht="15.75" x14ac:dyDescent="0.3">
      <c r="A52" s="2" t="s">
        <v>75</v>
      </c>
      <c r="B52" s="21" t="s">
        <v>29</v>
      </c>
      <c r="C52" s="21"/>
      <c r="D52" s="21"/>
      <c r="E52" s="21"/>
    </row>
    <row r="53" spans="1:5" ht="15.75" x14ac:dyDescent="0.3">
      <c r="A53" s="2" t="s">
        <v>73</v>
      </c>
      <c r="B53" s="21" t="s">
        <v>30</v>
      </c>
      <c r="C53" s="21"/>
      <c r="D53" s="21"/>
      <c r="E53" s="21"/>
    </row>
    <row r="54" spans="1:5" ht="15.75" x14ac:dyDescent="0.3">
      <c r="A54" s="2"/>
      <c r="B54" s="1"/>
    </row>
    <row r="55" spans="1:5" ht="15.75" x14ac:dyDescent="0.3">
      <c r="A55" s="21" t="s">
        <v>74</v>
      </c>
      <c r="B55" s="21"/>
      <c r="C55" s="21"/>
      <c r="D55" s="21"/>
      <c r="E55" s="21"/>
    </row>
    <row r="56" spans="1:5" ht="15.75" x14ac:dyDescent="0.3">
      <c r="A56" s="21" t="s">
        <v>60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6.5" x14ac:dyDescent="0.35">
      <c r="A58" s="5"/>
      <c r="B58" s="5"/>
      <c r="C58" s="10"/>
      <c r="D58" s="5"/>
      <c r="E58" s="10"/>
    </row>
    <row r="59" spans="1:5" ht="15.75" x14ac:dyDescent="0.3">
      <c r="A59" s="22" t="s">
        <v>0</v>
      </c>
      <c r="B59" s="22"/>
      <c r="C59" s="22"/>
      <c r="D59" s="22"/>
      <c r="E59" s="22"/>
    </row>
    <row r="60" spans="1:5" ht="15.75" x14ac:dyDescent="0.3">
      <c r="A60" s="22" t="str">
        <f>"ESTADO DE RESULTADOS  DEL 1 AL 28 DE FEBRERO DE "&amp;C5&amp;" Y "&amp;E5</f>
        <v>ESTADO DE RESULTADOS  DEL 1 AL 28 DE FEBRERO DE 2023 Y 2022</v>
      </c>
      <c r="B60" s="22"/>
      <c r="C60" s="22"/>
      <c r="D60" s="22"/>
      <c r="E60" s="22"/>
    </row>
    <row r="61" spans="1:5" x14ac:dyDescent="0.25">
      <c r="A61" s="23" t="s">
        <v>31</v>
      </c>
      <c r="B61" s="23"/>
      <c r="C61" s="23"/>
      <c r="D61" s="23"/>
      <c r="E61" s="23"/>
    </row>
    <row r="62" spans="1:5" ht="15.75" x14ac:dyDescent="0.3">
      <c r="A62" s="11"/>
      <c r="B62" s="11"/>
      <c r="C62" s="3">
        <f>+C5</f>
        <v>2023</v>
      </c>
      <c r="D62" s="11"/>
      <c r="E62" s="3">
        <f>+E5</f>
        <v>2022</v>
      </c>
    </row>
    <row r="63" spans="1:5" ht="15.75" x14ac:dyDescent="0.3">
      <c r="A63" s="11" t="s">
        <v>32</v>
      </c>
      <c r="B63" s="1"/>
      <c r="C63" s="11" t="s">
        <v>3</v>
      </c>
      <c r="D63" s="11"/>
      <c r="E63" s="11" t="s">
        <v>3</v>
      </c>
    </row>
    <row r="64" spans="1:5" ht="15.75" x14ac:dyDescent="0.3">
      <c r="A64" s="11" t="s">
        <v>33</v>
      </c>
      <c r="B64" s="1"/>
      <c r="C64" s="11"/>
      <c r="D64" s="11"/>
      <c r="E64" s="11"/>
    </row>
    <row r="65" spans="1:8" ht="15.75" x14ac:dyDescent="0.3">
      <c r="A65" s="11" t="s">
        <v>34</v>
      </c>
      <c r="B65" s="1" t="s">
        <v>6</v>
      </c>
      <c r="C65" s="12">
        <v>10988221</v>
      </c>
      <c r="D65" s="13" t="s">
        <v>6</v>
      </c>
      <c r="E65" s="12">
        <v>12455225</v>
      </c>
      <c r="F65" s="20"/>
    </row>
    <row r="66" spans="1:8" ht="15.75" x14ac:dyDescent="0.3">
      <c r="A66" s="11"/>
      <c r="B66" s="1"/>
      <c r="C66" s="14"/>
      <c r="D66" s="13"/>
      <c r="E66" s="14"/>
    </row>
    <row r="67" spans="1:8" ht="15.75" x14ac:dyDescent="0.3">
      <c r="A67" s="11" t="s">
        <v>35</v>
      </c>
      <c r="B67" s="11"/>
      <c r="C67" s="14" t="s">
        <v>3</v>
      </c>
      <c r="D67" s="15"/>
      <c r="E67" s="14"/>
      <c r="F67" s="20"/>
    </row>
    <row r="68" spans="1:8" ht="15.75" x14ac:dyDescent="0.3">
      <c r="A68" s="11" t="s">
        <v>36</v>
      </c>
      <c r="B68" s="11"/>
      <c r="C68" s="14">
        <v>3608216</v>
      </c>
      <c r="D68" s="15"/>
      <c r="E68" s="14">
        <v>6656195</v>
      </c>
      <c r="F68" s="20"/>
      <c r="G68" s="20"/>
    </row>
    <row r="69" spans="1:8" ht="15.75" x14ac:dyDescent="0.3">
      <c r="A69" s="11" t="s">
        <v>37</v>
      </c>
      <c r="B69" s="11"/>
      <c r="C69" s="14">
        <v>361344</v>
      </c>
      <c r="D69" s="15"/>
      <c r="E69" s="14">
        <v>466954</v>
      </c>
      <c r="F69" s="20"/>
      <c r="H69" s="20"/>
    </row>
    <row r="70" spans="1:8" ht="15.75" x14ac:dyDescent="0.3">
      <c r="A70" s="11" t="s">
        <v>38</v>
      </c>
      <c r="B70" s="11"/>
      <c r="C70" s="12">
        <v>179224</v>
      </c>
      <c r="D70" s="15"/>
      <c r="E70" s="12">
        <v>166963</v>
      </c>
      <c r="F70" s="20"/>
    </row>
    <row r="71" spans="1:8" ht="15.75" x14ac:dyDescent="0.3">
      <c r="A71" s="11"/>
      <c r="B71" s="11"/>
      <c r="C71" s="14">
        <f>SUM(C68:C70)</f>
        <v>4148784</v>
      </c>
      <c r="D71" s="15"/>
      <c r="E71" s="14">
        <f>SUM(E68:E70)</f>
        <v>7290112</v>
      </c>
      <c r="F71" s="20"/>
    </row>
    <row r="72" spans="1:8" ht="15.75" x14ac:dyDescent="0.3">
      <c r="A72" s="11"/>
      <c r="B72" s="11"/>
      <c r="C72" s="12"/>
      <c r="D72" s="15"/>
      <c r="E72" s="12"/>
    </row>
    <row r="73" spans="1:8" ht="15.75" x14ac:dyDescent="0.3">
      <c r="A73" s="11" t="s">
        <v>39</v>
      </c>
      <c r="B73" s="11"/>
      <c r="C73" s="12">
        <f>+C65-C71</f>
        <v>6839437</v>
      </c>
      <c r="D73" s="15"/>
      <c r="E73" s="12">
        <f>+E65-E71</f>
        <v>5165113</v>
      </c>
      <c r="F73" s="20"/>
    </row>
    <row r="74" spans="1:8" ht="15.75" x14ac:dyDescent="0.3">
      <c r="A74" s="11"/>
      <c r="B74" s="11"/>
      <c r="C74" s="14" t="s">
        <v>3</v>
      </c>
      <c r="D74" s="15"/>
      <c r="E74" s="14"/>
    </row>
    <row r="75" spans="1:8" ht="15.75" x14ac:dyDescent="0.3">
      <c r="A75" s="11" t="s">
        <v>40</v>
      </c>
      <c r="B75" s="11"/>
      <c r="C75" s="14" t="s">
        <v>3</v>
      </c>
      <c r="D75" s="15"/>
      <c r="E75" s="14"/>
    </row>
    <row r="76" spans="1:8" ht="15.75" x14ac:dyDescent="0.3">
      <c r="A76" s="11" t="s">
        <v>41</v>
      </c>
      <c r="B76" s="11"/>
      <c r="C76" s="14">
        <v>3270569</v>
      </c>
      <c r="D76" s="15"/>
      <c r="E76" s="14">
        <v>3058200</v>
      </c>
    </row>
    <row r="77" spans="1:8" ht="15.75" x14ac:dyDescent="0.3">
      <c r="A77" s="11" t="s">
        <v>42</v>
      </c>
      <c r="B77" s="11"/>
      <c r="C77" s="14">
        <v>268247</v>
      </c>
      <c r="D77" s="15"/>
      <c r="E77" s="14">
        <v>187530</v>
      </c>
    </row>
    <row r="78" spans="1:8" ht="15.75" hidden="1" x14ac:dyDescent="0.3">
      <c r="A78" s="11" t="s">
        <v>43</v>
      </c>
      <c r="B78" s="11"/>
      <c r="C78" s="14">
        <v>0</v>
      </c>
      <c r="D78" s="15"/>
      <c r="E78" s="14">
        <v>0</v>
      </c>
    </row>
    <row r="79" spans="1:8" ht="15.75" x14ac:dyDescent="0.3">
      <c r="A79" s="11"/>
      <c r="B79" s="11"/>
      <c r="C79" s="16">
        <f>SUM(C76:C78)</f>
        <v>3538816</v>
      </c>
      <c r="D79" s="15"/>
      <c r="E79" s="16">
        <f>SUM(E76:E78)</f>
        <v>3245730</v>
      </c>
      <c r="F79" s="20"/>
    </row>
    <row r="80" spans="1:8" ht="15.75" x14ac:dyDescent="0.3">
      <c r="A80" s="11" t="s">
        <v>44</v>
      </c>
      <c r="B80" s="11"/>
      <c r="C80" s="14"/>
      <c r="D80" s="15"/>
      <c r="E80" s="14"/>
    </row>
    <row r="81" spans="1:6" ht="15.75" x14ac:dyDescent="0.3">
      <c r="A81" s="11" t="s">
        <v>45</v>
      </c>
      <c r="B81" s="11"/>
      <c r="C81" s="14">
        <v>1319</v>
      </c>
      <c r="D81" s="15"/>
      <c r="E81" s="14">
        <v>1915</v>
      </c>
    </row>
    <row r="82" spans="1:6" ht="15.75" x14ac:dyDescent="0.3">
      <c r="A82" s="11" t="s">
        <v>46</v>
      </c>
      <c r="B82" s="11"/>
      <c r="C82" s="12">
        <v>-129512</v>
      </c>
      <c r="D82" s="15"/>
      <c r="E82" s="12">
        <v>-77980</v>
      </c>
    </row>
    <row r="83" spans="1:6" ht="15.75" x14ac:dyDescent="0.3">
      <c r="A83" s="11"/>
      <c r="B83" s="11"/>
      <c r="C83" s="16">
        <f>SUM(C81:C82)</f>
        <v>-128193</v>
      </c>
      <c r="D83" s="15"/>
      <c r="E83" s="16">
        <f>SUM(E81:E82)</f>
        <v>-76065</v>
      </c>
      <c r="F83" s="20"/>
    </row>
    <row r="84" spans="1:6" ht="15.75" x14ac:dyDescent="0.3">
      <c r="A84" s="11" t="s">
        <v>47</v>
      </c>
      <c r="B84" s="11"/>
      <c r="C84" s="14"/>
      <c r="D84" s="15"/>
      <c r="E84" s="14"/>
    </row>
    <row r="85" spans="1:6" ht="15.75" x14ac:dyDescent="0.3">
      <c r="A85" s="11" t="s">
        <v>48</v>
      </c>
      <c r="B85" s="11"/>
      <c r="C85" s="14">
        <v>454</v>
      </c>
      <c r="D85" s="15"/>
      <c r="E85" s="14">
        <v>13724</v>
      </c>
    </row>
    <row r="86" spans="1:6" ht="15.75" x14ac:dyDescent="0.3">
      <c r="A86" s="11" t="s">
        <v>49</v>
      </c>
      <c r="B86" s="11"/>
      <c r="C86" s="17">
        <v>-30748</v>
      </c>
      <c r="D86" s="15"/>
      <c r="E86" s="17">
        <v>-4974</v>
      </c>
    </row>
    <row r="87" spans="1:6" ht="15.75" x14ac:dyDescent="0.3">
      <c r="A87" s="11" t="s">
        <v>50</v>
      </c>
      <c r="B87" s="11"/>
      <c r="C87" s="14">
        <v>66611</v>
      </c>
      <c r="D87" s="15"/>
      <c r="E87" s="14">
        <v>12863</v>
      </c>
    </row>
    <row r="88" spans="1:6" ht="15.75" x14ac:dyDescent="0.3">
      <c r="A88" s="11" t="s">
        <v>51</v>
      </c>
      <c r="B88" s="11"/>
      <c r="C88" s="12">
        <v>0</v>
      </c>
      <c r="D88" s="15"/>
      <c r="E88" s="12">
        <v>-359</v>
      </c>
      <c r="F88" s="20"/>
    </row>
    <row r="89" spans="1:6" ht="15.75" x14ac:dyDescent="0.3">
      <c r="A89" s="11"/>
      <c r="B89" s="11"/>
      <c r="C89" s="16">
        <f>SUM(C85:C88)</f>
        <v>36317</v>
      </c>
      <c r="D89" s="15"/>
      <c r="E89" s="16">
        <f>SUM(E85:E88)</f>
        <v>21254</v>
      </c>
      <c r="F89" s="20"/>
    </row>
    <row r="90" spans="1:6" ht="15.75" x14ac:dyDescent="0.3">
      <c r="A90" s="11"/>
      <c r="B90" s="11"/>
      <c r="C90" s="17"/>
      <c r="D90" s="15"/>
      <c r="E90" s="17"/>
    </row>
    <row r="91" spans="1:6" ht="15.75" x14ac:dyDescent="0.3">
      <c r="A91" s="11" t="s">
        <v>52</v>
      </c>
      <c r="B91" s="1" t="s">
        <v>6</v>
      </c>
      <c r="C91" s="17">
        <f>+C73-C79-C83-C89</f>
        <v>3392497</v>
      </c>
      <c r="D91" s="1" t="s">
        <v>6</v>
      </c>
      <c r="E91" s="17">
        <f>+E73-E79-E83-E89</f>
        <v>1974194</v>
      </c>
      <c r="F91" s="20"/>
    </row>
    <row r="92" spans="1:6" ht="15.75" x14ac:dyDescent="0.3">
      <c r="A92" s="11"/>
      <c r="B92" s="1"/>
      <c r="C92" s="17"/>
      <c r="D92" s="1"/>
      <c r="E92" s="17"/>
    </row>
    <row r="93" spans="1:6" ht="15.75" x14ac:dyDescent="0.3">
      <c r="A93" s="11" t="s">
        <v>53</v>
      </c>
      <c r="B93" s="11"/>
      <c r="C93" s="14"/>
      <c r="D93" s="15"/>
      <c r="E93" s="14"/>
    </row>
    <row r="94" spans="1:6" ht="15.75" x14ac:dyDescent="0.3">
      <c r="A94" s="11" t="s">
        <v>54</v>
      </c>
      <c r="B94" s="11"/>
      <c r="C94" s="6">
        <v>-1037883</v>
      </c>
      <c r="D94" s="15"/>
      <c r="E94" s="6">
        <v>-599612</v>
      </c>
      <c r="F94" s="20"/>
    </row>
    <row r="95" spans="1:6" ht="15.75" hidden="1" x14ac:dyDescent="0.3">
      <c r="A95" s="11" t="s">
        <v>55</v>
      </c>
      <c r="B95" s="11"/>
      <c r="C95" s="8">
        <f>IFERROR(-ROUND(VLOOKUP(#REF!,#REF!,6,FALSE),0),0)</f>
        <v>0</v>
      </c>
      <c r="D95" s="15"/>
      <c r="E95" s="8">
        <f>IFERROR(-ROUND(VLOOKUP(#REF!,#REF!,6,FALSE),0),0)</f>
        <v>0</v>
      </c>
    </row>
    <row r="96" spans="1:6" ht="15.75" x14ac:dyDescent="0.3">
      <c r="A96" s="11"/>
      <c r="B96" s="11"/>
      <c r="C96" s="16">
        <f>SUM(C94:C95)</f>
        <v>-1037883</v>
      </c>
      <c r="D96" s="15"/>
      <c r="E96" s="16">
        <f>SUM(E94:E95)</f>
        <v>-599612</v>
      </c>
      <c r="F96" s="20"/>
    </row>
    <row r="97" spans="1:7" ht="15.75" x14ac:dyDescent="0.3">
      <c r="A97" s="11"/>
      <c r="B97" s="11"/>
      <c r="C97" s="14"/>
      <c r="D97" s="15"/>
      <c r="E97" s="14"/>
    </row>
    <row r="98" spans="1:7" ht="15.75" x14ac:dyDescent="0.3">
      <c r="A98" s="11" t="s">
        <v>56</v>
      </c>
      <c r="B98" s="1" t="s">
        <v>6</v>
      </c>
      <c r="C98" s="6">
        <f>+C91+C96</f>
        <v>2354614</v>
      </c>
      <c r="D98" s="18" t="s">
        <v>6</v>
      </c>
      <c r="E98" s="6">
        <f>+E91+E96</f>
        <v>1374582</v>
      </c>
      <c r="F98" s="20"/>
    </row>
    <row r="99" spans="1:7" ht="15.75" hidden="1" x14ac:dyDescent="0.3">
      <c r="A99" s="11"/>
      <c r="B99" s="1"/>
      <c r="C99" s="17"/>
      <c r="D99" s="1"/>
      <c r="E99" s="17"/>
    </row>
    <row r="100" spans="1:7" ht="15.75" hidden="1" x14ac:dyDescent="0.3">
      <c r="A100" s="11" t="s">
        <v>57</v>
      </c>
      <c r="B100" s="1"/>
      <c r="C100" s="17"/>
      <c r="D100" s="1"/>
      <c r="E100" s="17"/>
    </row>
    <row r="101" spans="1:7" ht="15.75" hidden="1" x14ac:dyDescent="0.3">
      <c r="A101" s="11" t="s">
        <v>58</v>
      </c>
      <c r="B101" s="1"/>
      <c r="C101" s="17">
        <f>IFERROR(-ROUND(VLOOKUP(#REF!,#REF!,6,FALSE),0),0)</f>
        <v>0</v>
      </c>
      <c r="D101" s="1"/>
      <c r="E101" s="17">
        <f>IFERROR(-ROUND(VLOOKUP(#REF!,#REF!,6,FALSE),0),0)</f>
        <v>0</v>
      </c>
    </row>
    <row r="102" spans="1:7" ht="15.75" hidden="1" x14ac:dyDescent="0.3">
      <c r="A102" s="11" t="s">
        <v>61</v>
      </c>
      <c r="B102" s="1"/>
      <c r="C102" s="17">
        <v>0</v>
      </c>
      <c r="D102" s="1"/>
      <c r="E102" s="17">
        <v>0</v>
      </c>
    </row>
    <row r="103" spans="1:7" ht="15.75" hidden="1" x14ac:dyDescent="0.3">
      <c r="A103" s="11"/>
      <c r="B103" s="1"/>
      <c r="C103" s="16">
        <f>SUM(C101:C102)</f>
        <v>0</v>
      </c>
      <c r="D103" s="15"/>
      <c r="E103" s="16">
        <f>SUM(E101:E102)</f>
        <v>0</v>
      </c>
    </row>
    <row r="104" spans="1:7" ht="15.75" x14ac:dyDescent="0.3">
      <c r="A104" s="11"/>
      <c r="B104" s="1"/>
      <c r="C104" s="12"/>
      <c r="D104" s="1"/>
      <c r="E104" s="12"/>
    </row>
    <row r="105" spans="1:7" ht="16.5" thickBot="1" x14ac:dyDescent="0.35">
      <c r="A105" s="11" t="s">
        <v>59</v>
      </c>
      <c r="B105" s="1" t="s">
        <v>6</v>
      </c>
      <c r="C105" s="19">
        <f>+C98+C103</f>
        <v>2354614</v>
      </c>
      <c r="D105" s="1" t="s">
        <v>6</v>
      </c>
      <c r="E105" s="19">
        <f>+E98+E103</f>
        <v>1374582</v>
      </c>
      <c r="G105" s="20"/>
    </row>
    <row r="106" spans="1:7" ht="16.5" thickTop="1" x14ac:dyDescent="0.3">
      <c r="A106" s="11"/>
      <c r="B106" s="1"/>
      <c r="C106" s="20">
        <f>+C105-C42</f>
        <v>0</v>
      </c>
      <c r="E106" s="20">
        <f>+E105-E42</f>
        <v>0</v>
      </c>
    </row>
    <row r="107" spans="1:7" ht="15.75" x14ac:dyDescent="0.3">
      <c r="A107" s="2" t="s">
        <v>75</v>
      </c>
      <c r="B107" s="21" t="s">
        <v>29</v>
      </c>
      <c r="C107" s="21"/>
      <c r="D107" s="21"/>
      <c r="E107" s="21"/>
    </row>
    <row r="108" spans="1:7" ht="15.75" x14ac:dyDescent="0.3">
      <c r="A108" s="2" t="s">
        <v>72</v>
      </c>
      <c r="B108" s="21" t="s">
        <v>30</v>
      </c>
      <c r="C108" s="21"/>
      <c r="D108" s="21"/>
      <c r="E108" s="21"/>
    </row>
    <row r="109" spans="1:7" ht="15.75" x14ac:dyDescent="0.3">
      <c r="A109" s="2"/>
      <c r="B109" s="1"/>
    </row>
    <row r="110" spans="1:7" ht="15.75" x14ac:dyDescent="0.3">
      <c r="A110" s="21" t="s">
        <v>74</v>
      </c>
      <c r="B110" s="21"/>
      <c r="C110" s="21"/>
      <c r="D110" s="21"/>
      <c r="E110" s="21"/>
    </row>
    <row r="111" spans="1:7" ht="15.75" x14ac:dyDescent="0.3">
      <c r="A111" s="21" t="s">
        <v>60</v>
      </c>
      <c r="B111" s="21"/>
      <c r="C111" s="21"/>
      <c r="D111" s="21"/>
      <c r="E111" s="21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2023-03-08T17:42:15Z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