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 2023\2. Febrero 2023\"/>
    </mc:Choice>
  </mc:AlternateContent>
  <xr:revisionPtr revIDLastSave="0" documentId="13_ncr:1_{D2D959B1-5219-4ACA-A6A5-D9839D49119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G Y ER " sheetId="3" r:id="rId1"/>
  </sheets>
  <definedNames>
    <definedName name="_xlnm.Print_Area" localSheetId="0">'BG Y ER '!$B$1:$F$100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4" i="3"/>
  <c r="E93" i="3"/>
  <c r="E88" i="3"/>
  <c r="E81" i="3"/>
  <c r="E80" i="3"/>
  <c r="E78" i="3"/>
  <c r="E74" i="3"/>
  <c r="E73" i="3"/>
  <c r="E52" i="3"/>
  <c r="E42" i="3" l="1"/>
  <c r="E41" i="3"/>
  <c r="E37" i="3"/>
  <c r="E36" i="3"/>
  <c r="E35" i="3"/>
  <c r="E27" i="3"/>
  <c r="E26" i="3"/>
  <c r="E25" i="3"/>
  <c r="E24" i="3"/>
  <c r="E20" i="3"/>
  <c r="E19" i="3"/>
  <c r="E18" i="3"/>
  <c r="E16" i="3"/>
  <c r="E15" i="3"/>
  <c r="E13" i="3"/>
  <c r="E48" i="3"/>
  <c r="E46" i="3"/>
  <c r="E45" i="3"/>
  <c r="E98" i="3" l="1"/>
  <c r="E54" i="3"/>
  <c r="E82" i="3"/>
  <c r="E38" i="3" l="1"/>
  <c r="E28" i="3"/>
  <c r="E75" i="3"/>
  <c r="E85" i="3" s="1"/>
  <c r="E90" i="3" s="1"/>
  <c r="E99" i="3" s="1"/>
  <c r="C66" i="3"/>
  <c r="E21" i="3" l="1"/>
  <c r="E30" i="3" l="1"/>
  <c r="C63" i="3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<sst xmlns="http://schemas.openxmlformats.org/spreadsheetml/2006/main" count="75" uniqueCount="72">
  <si>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</si>
  <si>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</si>
  <si>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</si>
  <si>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</si>
  <si>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</si>
  <si>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</si>
  <si>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</si>
  <si>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</si>
  <si>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</si>
  <si>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</si>
  <si>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</si>
  <si>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</si>
  <si>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</si>
  <si>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</si>
  <si>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</si>
  <si>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</si>
  <si>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</si>
  <si>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</si>
  <si>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</si>
  <si>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</si>
  <si>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</si>
  <si>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</si>
  <si>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</si>
  <si>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</si>
  <si>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</si>
  <si>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</si>
  <si>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</si>
  <si>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</si>
  <si>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</si>
  <si>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</si>
  <si>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</si>
  <si>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</si>
  <si>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</si>
  <si>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</si>
  <si>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</si>
  <si>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</si>
  <si>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</si>
  <si>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</si>
  <si>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</si>
  <si>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</si>
  <si>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</si>
  <si>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</si>
  <si>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</si>
  <si>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</si>
  <si>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</si>
  <si>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</si>
  <si>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</si>
  <si>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</si>
  <si>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</si>
  <si>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</si>
  <si>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</si>
  <si>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</si>
  <si>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</si>
  <si>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</si>
  <si>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</si>
  <si>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</si>
  <si>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</si>
  <si>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</si>
  <si>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</si>
  <si>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</si>
  <si>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</si>
  <si>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</si>
  <si>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</si>
  <si>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</si>
  <si>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</si>
  <si>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</si>
  <si>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</si>
  <si>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</si>
  <si>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</si>
  <si>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</si>
  <si>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</si>
  <si>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28 de febrero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</si>
</sst>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topLeftCell="A50" zoomScale="98" zoomScaleNormal="98" workbookViewId="0">
      <selection activeCell="E98" sqref="E98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5" t="s">
        <v>0</v>
      </c>
      <c r="D1" s="55"/>
      <c r="E1" s="55"/>
    </row>
    <row r="2" spans="3:11" ht="13">
      <c r="C2" s="55" t="s">
        <v>1</v>
      </c>
      <c r="D2" s="55"/>
      <c r="E2" s="55"/>
    </row>
    <row r="3" spans="3:11" ht="13">
      <c r="C3" s="55" t="s">
        <v>65</v>
      </c>
      <c r="D3" s="55"/>
      <c r="E3" s="55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5" t="s">
        <v>3</v>
      </c>
      <c r="D6" s="55"/>
      <c r="E6" s="55"/>
    </row>
    <row r="7" spans="3:11" ht="17.25" customHeight="1">
      <c r="C7" s="56" t="s">
        <v>71</v>
      </c>
      <c r="D7" s="56"/>
      <c r="E7" s="56"/>
    </row>
    <row r="8" spans="3:11" ht="22.5" customHeight="1" thickBot="1">
      <c r="C8" s="54" t="s">
        <v>68</v>
      </c>
      <c r="D8" s="54"/>
      <c r="E8" s="54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2023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(150+170990.52)/1000</f>
        <v>171.14051999999998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5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1327715.34/1000</f>
        <v>1327.7153400000002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102792.51/1000</f>
        <v>102.79250999999999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11170.66/1000</f>
        <v>11.17066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50580.64/1000</f>
        <v>50.580640000000002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32457.7/1000</f>
        <v>32.457700000000003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1700.8573699999999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59719.11/1000</f>
        <v>59.719110000000001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68223.2/1000</f>
        <v>68.223199999999991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819855.98/1000</f>
        <v>819.85597999999993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136278.69/1000</f>
        <v>136.27869000000001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1084.07698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2784.93435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2"/>
      <c r="G34" s="2"/>
      <c r="H34" s="2"/>
      <c r="I34" s="2"/>
      <c r="J34" s="2"/>
      <c r="K34" s="2"/>
    </row>
    <row r="35" spans="3:11">
      <c r="C35" s="1" t="s">
        <v>24</v>
      </c>
      <c r="E35" s="7">
        <f>78306.1/1000</f>
        <v>78.306100000000001</v>
      </c>
      <c r="F35" s="9"/>
      <c r="G35" s="42"/>
      <c r="H35" s="10"/>
      <c r="I35" s="10"/>
      <c r="J35" s="10"/>
      <c r="K35" s="2"/>
    </row>
    <row r="36" spans="3:11">
      <c r="C36" s="1" t="s">
        <v>25</v>
      </c>
      <c r="E36" s="7">
        <f>989179.04/1000</f>
        <v>989.17903999999999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363173.83/1000</f>
        <v>363.17383000000001</v>
      </c>
      <c r="F37" s="2"/>
      <c r="G37" s="2"/>
      <c r="H37" s="10"/>
      <c r="I37" s="10"/>
      <c r="J37" s="10"/>
      <c r="K37" s="2"/>
    </row>
    <row r="38" spans="3:11" ht="13">
      <c r="C38" s="12" t="s">
        <v>27</v>
      </c>
      <c r="E38" s="19">
        <f>SUM(E34:E37)</f>
        <v>1430.65897</v>
      </c>
      <c r="F38" s="14"/>
      <c r="G38" s="53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52853.26/1000</f>
        <v>52.853259999999999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52.853259999999999</v>
      </c>
      <c r="F42" s="14"/>
      <c r="G42" s="14"/>
      <c r="H42" s="20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2"/>
      <c r="I44" s="2"/>
      <c r="J44" s="2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10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14306.8/1000</f>
        <v>14.306799999999999</v>
      </c>
      <c r="F48" s="2"/>
      <c r="G48" s="2"/>
      <c r="H48" s="10"/>
      <c r="I48" s="2"/>
      <c r="J48" s="10"/>
      <c r="K48" s="2"/>
    </row>
    <row r="49" spans="3:11">
      <c r="C49" s="1" t="s">
        <v>67</v>
      </c>
      <c r="E49" s="8"/>
      <c r="F49" s="2"/>
      <c r="G49" s="2"/>
      <c r="H49" s="2"/>
      <c r="I49" s="2"/>
      <c r="J49" s="2"/>
      <c r="K49" s="2"/>
    </row>
    <row r="50" spans="3:11">
      <c r="C50" s="1" t="s">
        <v>33</v>
      </c>
      <c r="E50" s="7"/>
      <c r="F50" s="21"/>
      <c r="G50" s="21"/>
      <c r="H50" s="2"/>
      <c r="I50" s="2"/>
      <c r="J50" s="2"/>
      <c r="K50" s="2"/>
    </row>
    <row r="51" spans="3:1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195115.32/1000</f>
        <v>195.11532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1301.4221200000002</v>
      </c>
      <c r="F54" s="2"/>
      <c r="G54" s="2"/>
      <c r="H54" s="10"/>
      <c r="I54" s="10"/>
      <c r="J54" s="10"/>
      <c r="K54" s="2"/>
    </row>
    <row r="55" spans="3:11" ht="13.5" thickBot="1">
      <c r="C55" s="12" t="s">
        <v>37</v>
      </c>
      <c r="E55" s="18">
        <f>+E54+E42+E38</f>
        <v>2784.9343500000004</v>
      </c>
      <c r="F55" s="45"/>
      <c r="G55" s="9"/>
      <c r="H55" s="10"/>
      <c r="I55" s="51"/>
      <c r="J55" s="10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  <c r="F57" s="2"/>
      <c r="G57" s="2"/>
      <c r="H57" s="2"/>
      <c r="I57" s="2"/>
      <c r="J57" s="2"/>
      <c r="K57" s="2"/>
    </row>
    <row r="58" spans="3:11" ht="13">
      <c r="C58" s="24"/>
      <c r="D58" s="25"/>
      <c r="E58" s="26"/>
    </row>
    <row r="61" spans="3:11" ht="13">
      <c r="C61" s="57" t="s">
        <v>38</v>
      </c>
      <c r="D61" s="57"/>
      <c r="E61" s="57"/>
    </row>
    <row r="62" spans="3:11" ht="13">
      <c r="C62" s="57" t="s">
        <v>1</v>
      </c>
      <c r="D62" s="57"/>
      <c r="E62" s="57"/>
    </row>
    <row r="63" spans="3:11" ht="13">
      <c r="C63" s="57" t="str">
        <f>+C3</f>
        <v>(Compañía Salvadoreña, Subsidiaria de Inversiones Financieras Atlántida, S.A.)</v>
      </c>
      <c r="D63" s="57"/>
      <c r="E63" s="57"/>
    </row>
    <row r="64" spans="3:11" ht="13">
      <c r="C64" s="47" t="s">
        <v>2</v>
      </c>
      <c r="D64" s="47"/>
      <c r="E64" s="47"/>
    </row>
    <row r="65" spans="3:5" ht="13">
      <c r="C65" s="57" t="s">
        <v>39</v>
      </c>
      <c r="D65" s="57"/>
      <c r="E65" s="57"/>
    </row>
    <row r="66" spans="3:5">
      <c r="C66" s="56" t="str">
        <f>+C7</f>
        <v xml:space="preserve">Al 28 de febrero 2023 </v>
      </c>
      <c r="D66" s="56"/>
      <c r="E66" s="56"/>
    </row>
    <row r="67" spans="3:5" ht="13" thickBot="1">
      <c r="C67" s="54" t="s">
        <v>68</v>
      </c>
      <c r="D67" s="54"/>
      <c r="E67" s="54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2023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47646.22/1000</f>
        <v>47.64622</v>
      </c>
    </row>
    <row r="74" spans="3:5">
      <c r="C74" s="27" t="s">
        <v>43</v>
      </c>
      <c r="D74" s="27"/>
      <c r="E74" s="22">
        <f>283762.29/1000</f>
        <v>283.76229000000001</v>
      </c>
    </row>
    <row r="75" spans="3:5">
      <c r="C75" s="27"/>
      <c r="D75" s="27"/>
      <c r="E75" s="29">
        <f>SUM(E73:E74)</f>
        <v>331.40850999999998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>
      <c r="C78" s="27" t="s">
        <v>46</v>
      </c>
      <c r="D78" s="27"/>
      <c r="E78" s="8">
        <f>26949.46/1000</f>
        <v>26.949459999999998</v>
      </c>
    </row>
    <row r="79" spans="3:5">
      <c r="C79" s="27" t="s">
        <v>47</v>
      </c>
      <c r="D79" s="27"/>
      <c r="E79" s="8"/>
    </row>
    <row r="80" spans="3:5">
      <c r="C80" s="27" t="s">
        <v>48</v>
      </c>
      <c r="D80" s="27"/>
      <c r="E80" s="38">
        <f>84722.21/1000</f>
        <v>84.722210000000004</v>
      </c>
    </row>
    <row r="81" spans="3:5">
      <c r="C81" s="27" t="s">
        <v>49</v>
      </c>
      <c r="D81" s="27"/>
      <c r="E81" s="8">
        <f>8800.43/1000</f>
        <v>8.8004300000000004</v>
      </c>
    </row>
    <row r="82" spans="3:5">
      <c r="C82" s="27"/>
      <c r="D82" s="27"/>
      <c r="E82" s="38">
        <f>SUM(E78:E81)</f>
        <v>120.47210000000001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210.93640999999997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12070.92/1000</f>
        <v>12.070919999999999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223.00732999999997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433.94/1000</f>
        <v>0.43393999999999999</v>
      </c>
    </row>
    <row r="94" spans="3:5">
      <c r="C94" s="27" t="s">
        <v>57</v>
      </c>
      <c r="D94" s="27"/>
      <c r="E94" s="8">
        <f>441.07/1000</f>
        <v>0.44107000000000002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/>
    </row>
    <row r="97" spans="3:6">
      <c r="C97" s="27" t="s">
        <v>66</v>
      </c>
      <c r="D97" s="27"/>
      <c r="E97" s="22">
        <f>65456.5/1000</f>
        <v>65.456500000000005</v>
      </c>
    </row>
    <row r="98" spans="3:6">
      <c r="C98" s="27"/>
      <c r="D98" s="27"/>
      <c r="E98" s="32">
        <f>SUM(E93:E97)</f>
        <v>66.331510000000009</v>
      </c>
    </row>
    <row r="99" spans="3:6" ht="13">
      <c r="C99" s="30" t="s">
        <v>58</v>
      </c>
      <c r="D99" s="27"/>
      <c r="E99" s="39">
        <f>+E90-E98</f>
        <v>156.67581999999996</v>
      </c>
      <c r="F99" s="44"/>
    </row>
    <row r="100" spans="3:6" ht="13" thickBot="1">
      <c r="C100" s="33"/>
      <c r="D100" s="33"/>
      <c r="E100" s="33"/>
    </row>
    <row r="101" spans="3:6" ht="13" thickTop="1"/>
  </sheetData>
  <mergeCells count="12"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2023-03-07T22:21:09Z</cp:lastPrinted>
  <dcterms:created xsi:type="dcterms:W3CDTF">2017-02-09T22:50:33Z</dcterms:created>
  <dcterms:modified xsi:type="dcterms:W3CDTF">2023-03-07T22:21:21Z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