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3.23\ca01\GcOperaciones\Operaciones\2022\EF FINCRA Y FIMBAT\FIMBAT\"/>
    </mc:Choice>
  </mc:AlternateContent>
  <xr:revisionPtr revIDLastSave="0" documentId="13_ncr:1_{EF8D0C2D-419A-417B-B7C1-892F699BA923}" xr6:coauthVersionLast="46" xr6:coauthVersionMax="47" xr10:uidLastSave="{00000000-0000-0000-0000-000000000000}"/>
  <bookViews>
    <workbookView xWindow="-110" yWindow="-110" windowWidth="19420" windowHeight="10420" tabRatio="842" firstSheet="1" activeTab="1" xr2:uid="{00000000-000D-0000-FFFF-FFFF00000000}"/>
  </bookViews>
  <sheets>
    <sheet name="Balanza" sheetId="7" state="hidden" r:id="rId1"/>
    <sheet name="Balance General" sheetId="6" r:id="rId2"/>
    <sheet name="Estado de Resultados acumulado" sheetId="8" r:id="rId3"/>
    <sheet name="Cambios en el Patrimonio" sheetId="3" state="hidden" r:id="rId4"/>
    <sheet name="Flujo de Efectivo" sheetId="9" state="hidden" r:id="rId5"/>
  </sheets>
  <externalReferences>
    <externalReference r:id="rId6"/>
  </externalReferences>
  <definedNames>
    <definedName name="_xlnm.Print_Area" localSheetId="1">'Balance General'!$B$1:$C$66</definedName>
    <definedName name="_xlnm.Print_Area" localSheetId="3">'Cambios en el Patrimonio'!$A$1:$G$49</definedName>
    <definedName name="_xlnm.Print_Area" localSheetId="2">'Estado de Resultados acumulado'!$B$1:$D$52</definedName>
    <definedName name="_xlnm.Print_Area" localSheetId="4">'Flujo de Efectivo'!$A$1:$F$51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8" l="1"/>
  <c r="C14" i="6" l="1"/>
  <c r="D14" i="8"/>
  <c r="D18" i="8"/>
  <c r="E32" i="9"/>
  <c r="C32" i="9"/>
  <c r="C24" i="9"/>
  <c r="C25" i="9" s="1"/>
  <c r="C21" i="9"/>
  <c r="E25" i="9"/>
  <c r="C34" i="9" l="1"/>
  <c r="C36" i="9" s="1"/>
  <c r="C24" i="3"/>
  <c r="F31" i="3"/>
  <c r="E31" i="3"/>
  <c r="G30" i="3"/>
  <c r="G29" i="3"/>
  <c r="G28" i="3"/>
  <c r="D23" i="8" l="1"/>
  <c r="D26" i="8" s="1"/>
  <c r="E21" i="9"/>
  <c r="D30" i="8" l="1"/>
  <c r="D35" i="8" s="1"/>
  <c r="E34" i="9"/>
  <c r="E36" i="9" s="1"/>
  <c r="C44" i="6" l="1"/>
  <c r="D31" i="8"/>
  <c r="G27" i="3"/>
  <c r="G26" i="3"/>
  <c r="G25" i="3"/>
  <c r="G24" i="3"/>
  <c r="C32" i="6"/>
  <c r="C27" i="6"/>
  <c r="C21" i="6"/>
  <c r="C36" i="6" l="1"/>
  <c r="C46" i="6" s="1"/>
  <c r="C24" i="6"/>
  <c r="F46" i="6" l="1"/>
  <c r="E43" i="6"/>
  <c r="G20" i="3"/>
  <c r="C23" i="3"/>
  <c r="C31" i="3" s="1"/>
  <c r="D23" i="3"/>
  <c r="D31" i="3" s="1"/>
  <c r="G14" i="3"/>
  <c r="G15" i="3"/>
  <c r="G16" i="3"/>
  <c r="G18" i="3"/>
  <c r="G19" i="3"/>
  <c r="G21" i="3"/>
  <c r="G13" i="3"/>
  <c r="G22" i="3"/>
  <c r="G17" i="3"/>
  <c r="G31" i="3" l="1"/>
  <c r="G23" i="3"/>
</calcChain>
</file>

<file path=xl/sharedStrings.xml><?xml version="1.0" encoding="utf-8"?>
<sst xmlns="http://schemas.openxmlformats.org/spreadsheetml/2006/main" count="268" uniqueCount="222">
  <si>
    <t>Atlántida Capital, S.A., Gestora de Fondos de Inversión</t>
  </si>
  <si>
    <t>(San Salvador, República de El Salvador)</t>
  </si>
  <si>
    <t>(Cifras en Dólares de los Estados Unidos de América)</t>
  </si>
  <si>
    <t xml:space="preserve"> </t>
  </si>
  <si>
    <t>Activo</t>
  </si>
  <si>
    <t xml:space="preserve">Efectivo y Equivalentes de Efectivo </t>
  </si>
  <si>
    <t xml:space="preserve">Otros Activos </t>
  </si>
  <si>
    <t>Pasivo</t>
  </si>
  <si>
    <t xml:space="preserve">Cuentas por Pagar </t>
  </si>
  <si>
    <t>Patrimonio</t>
  </si>
  <si>
    <t xml:space="preserve">Participaciones </t>
  </si>
  <si>
    <t xml:space="preserve">INGRESOS DE OPERACIÓN </t>
  </si>
  <si>
    <t xml:space="preserve">Ingresos por Inversiones </t>
  </si>
  <si>
    <t>GASTOS DE OPERACIÓN</t>
  </si>
  <si>
    <t xml:space="preserve">Gastos Financieros por Operaciones con Instrumentos Financieros </t>
  </si>
  <si>
    <t xml:space="preserve">Gastos por Gestión </t>
  </si>
  <si>
    <t>RESULTADO INTEGRAL TOTAL DEL PERÍODO</t>
  </si>
  <si>
    <t>Nota</t>
  </si>
  <si>
    <t>RESULTADOS DE OPERACIÓN</t>
  </si>
  <si>
    <t>Participaciones</t>
  </si>
  <si>
    <t>Otro Resultado Integral</t>
  </si>
  <si>
    <t>Patrimonio Total</t>
  </si>
  <si>
    <t>CONCEPTOS</t>
  </si>
  <si>
    <t>Cuentas por Cobrar Netas</t>
  </si>
  <si>
    <t>Activos No Corrientes</t>
  </si>
  <si>
    <t xml:space="preserve">Préstamos con Bancos y Otras Entidades del Sistema Financiero </t>
  </si>
  <si>
    <t>Pasivos No Corrientes</t>
  </si>
  <si>
    <t>Número de Cuotas de Participación emitidas y pagadas</t>
  </si>
  <si>
    <t>Valor Unitario de Cuota de Participación</t>
  </si>
  <si>
    <t>Julio César Alvarenga Fuentes</t>
  </si>
  <si>
    <t xml:space="preserve">          Contador General</t>
  </si>
  <si>
    <t>Francisco Javier Mayora Re</t>
  </si>
  <si>
    <t xml:space="preserve">Gastos Generales de Administración y Comités </t>
  </si>
  <si>
    <t xml:space="preserve">Gastos por Obligaciones con Instituciones Financieras </t>
  </si>
  <si>
    <t>UTILIDAD  DEL EJERCICIO</t>
  </si>
  <si>
    <t>OTRA UTILIDAD INTEGRAL</t>
  </si>
  <si>
    <t>Efectos de corrección de errores</t>
  </si>
  <si>
    <t>Efectos de cambios en políticas contables</t>
  </si>
  <si>
    <t>Balance Re-expresado</t>
  </si>
  <si>
    <t>Incremento por nuevas cuotas de participación</t>
  </si>
  <si>
    <t>Ajustes Netos en el Valor Razonable de Instrumentos para Cobertura</t>
  </si>
  <si>
    <t>Flujos de efectivo provenientes de actividades de operación</t>
  </si>
  <si>
    <t>Flujos de efectivo provenientes de actividades de inversión</t>
  </si>
  <si>
    <t>Flujos de efectivo provenientes de actividades de financiamiento</t>
  </si>
  <si>
    <t>CPA AUDITORES S.A. DE C.V.</t>
  </si>
  <si>
    <t>Auditores Externos Reg #2401</t>
  </si>
  <si>
    <t xml:space="preserve">Balance General </t>
  </si>
  <si>
    <t xml:space="preserve">Las notas que se acompañan son parte integral de los estados financieros </t>
  </si>
  <si>
    <t xml:space="preserve">Efectivo neto (usado) por actividades de inversión </t>
  </si>
  <si>
    <t>Efectivo neto provisto  por actividades de operación</t>
  </si>
  <si>
    <t xml:space="preserve">(Compañía Salvadoreña, Parte del Conglomerado Financiero Atlántida, </t>
  </si>
  <si>
    <t>Actuando como Subsidiaria de Inversiones Financieras Atlántida. S.A.)</t>
  </si>
  <si>
    <t>Activos Corrientes</t>
  </si>
  <si>
    <t>Total  Activos</t>
  </si>
  <si>
    <t>Pasivos Corrientes</t>
  </si>
  <si>
    <t xml:space="preserve">Total  Pasivos </t>
  </si>
  <si>
    <t>Total Patrimonio</t>
  </si>
  <si>
    <t>Total Pasivo y  Patrimonio</t>
  </si>
  <si>
    <t>Gerente General</t>
  </si>
  <si>
    <t xml:space="preserve">Estado de Resultado Integral </t>
  </si>
  <si>
    <t xml:space="preserve">Estado de Cambios en el Patrimonio </t>
  </si>
  <si>
    <t xml:space="preserve">Estado de Flujos de Efectivo </t>
  </si>
  <si>
    <t>Fondo de Inversión Cerrado Inmobiliario Atlántida Progresa+</t>
  </si>
  <si>
    <t>Impuestos</t>
  </si>
  <si>
    <t>Propiedades de Inversión</t>
  </si>
  <si>
    <t>Impuestos por Pagar</t>
  </si>
  <si>
    <t>Depósitos en Garantía Recibidos a Largo Plazo</t>
  </si>
  <si>
    <t xml:space="preserve">Patrimonio Restringido </t>
  </si>
  <si>
    <t>Ingresos por Propiedades de Inversión</t>
  </si>
  <si>
    <t xml:space="preserve"> Beneficios Netos por Cuota </t>
  </si>
  <si>
    <t xml:space="preserve"> Beneficios Netos por Distribuir</t>
  </si>
  <si>
    <t xml:space="preserve"> No. De Cuotas de Participación emitidas y pagadas</t>
  </si>
  <si>
    <t>BALANCE DE COMPROBACION AL 30 DE NOVIEMBRE DE 2019 NIVEL 7</t>
  </si>
  <si>
    <t>Fondo de Inversión Cerrado Inmobiliario Atlántida Progresa +</t>
  </si>
  <si>
    <t>CUENTA</t>
  </si>
  <si>
    <t>DESCRIPCION</t>
  </si>
  <si>
    <t>SALDO MES ANTERIOR</t>
  </si>
  <si>
    <t>DEBITOS</t>
  </si>
  <si>
    <t>CREDITOS</t>
  </si>
  <si>
    <t>MOVIMIENTO</t>
  </si>
  <si>
    <t>SALDO</t>
  </si>
  <si>
    <t>ACTIVOS CORRIENTES</t>
  </si>
  <si>
    <t>BANCOS Y OTRAS ENTIDADES FINANCIERAS</t>
  </si>
  <si>
    <t>BANCOS Y OTRAS ENTIDADES DEL SISTEMA FINANCIERO</t>
  </si>
  <si>
    <t>DEPÓSITOS EN CUENTAS CORRIENTES</t>
  </si>
  <si>
    <t>DEPÓSITOS EN CUENTAS CORRIENTES ML</t>
  </si>
  <si>
    <t>BANCO ATLANTIDA CTA CTE. No. 03103013124534</t>
  </si>
  <si>
    <t>BANCO DE AMERICA CENTRAL CTA CTE No. 201225422</t>
  </si>
  <si>
    <t>BANCO DAVIVIENDA CTA CTE No. 2510131974</t>
  </si>
  <si>
    <t>BANCO AGRICOLA, S.A. CTA CTE #</t>
  </si>
  <si>
    <t>CUENTAS POR COBRAR</t>
  </si>
  <si>
    <t>FONDOS DE INVERSIÓN</t>
  </si>
  <si>
    <t>RENDIMIENTOS</t>
  </si>
  <si>
    <t>RENDIMIENTOS ML</t>
  </si>
  <si>
    <t>INQUILINOS</t>
  </si>
  <si>
    <t>ALQUILERES POR COBRAR</t>
  </si>
  <si>
    <t>ALQUILERES POR COBRAR ML</t>
  </si>
  <si>
    <t>IMPUESTOS</t>
  </si>
  <si>
    <t>IVA, CRÉDITO FISCAL</t>
  </si>
  <si>
    <t>IVA, CRÉDITO FISCAL ML</t>
  </si>
  <si>
    <t>IMPUESTO IVA A CUENTA POR RETENCIÓN</t>
  </si>
  <si>
    <t>IMPUESTO IVA A CUENTA POR RETENCIÓN ML</t>
  </si>
  <si>
    <t>OTROS ACTIVOS</t>
  </si>
  <si>
    <t>GASTOS PAGADOS POR ANTICIPADO</t>
  </si>
  <si>
    <t>SEGUROS INMUEBLES</t>
  </si>
  <si>
    <t>SEGUROS INMUEBLES ML</t>
  </si>
  <si>
    <t>OTROS GASTOS POR SERVICIO PAGADOS ANTICIPADAMENTE</t>
  </si>
  <si>
    <t>OTROS GASTOS POR SERVICIO PAGADOS ANTICIPADAMENTE ML</t>
  </si>
  <si>
    <t>PASIVOS CORRIENTES</t>
  </si>
  <si>
    <t>PORCIÓN CORRIENTE DE PASIVOS A PLAZO</t>
  </si>
  <si>
    <t>PRÉSTAMOS CON BANCOS Y OTRAS ENTIDADES DEL SISTEMA FINANCIERO</t>
  </si>
  <si>
    <t>PRÉSTAMOS CON BANCOS Y OTRAS ENTIDADES DEL SISTEMA FINANCIERO ML</t>
  </si>
  <si>
    <t>GASTOS FINANCIEROS POR PAGAR</t>
  </si>
  <si>
    <t>INTERESES</t>
  </si>
  <si>
    <t>CUENTAS POR PAGAR</t>
  </si>
  <si>
    <t>GESTORA DE FONDOS DE INVERSIÓN</t>
  </si>
  <si>
    <t>COMISIÓN POR ADMINISTRACIÓN</t>
  </si>
  <si>
    <t>COMISIÓN POR ADMINISTRACIÓN ML</t>
  </si>
  <si>
    <t>COMITÉ DE VIGILANCIA</t>
  </si>
  <si>
    <t>OTROS</t>
  </si>
  <si>
    <t>OTROS ML</t>
  </si>
  <si>
    <t>RETENCIONES IMPUESTOS SOBRE LA RENTA</t>
  </si>
  <si>
    <t>RETENCIONES IMPUESTOS SOBRE LA RENTA ML</t>
  </si>
  <si>
    <t>CUENTAS POR PAGAR A PARTES RELACIONADAS</t>
  </si>
  <si>
    <t>GESTORA</t>
  </si>
  <si>
    <t>GESTORA ML</t>
  </si>
  <si>
    <t>OTRAS CUENTAS POR PAGAR</t>
  </si>
  <si>
    <t>IMPUESTOS POR PAGAR</t>
  </si>
  <si>
    <t>IVA, DÉBITO FISCAL</t>
  </si>
  <si>
    <t>IVA, DÉBITO FISCAL ML</t>
  </si>
  <si>
    <t>IVA POR PAGAR</t>
  </si>
  <si>
    <t>IVA POR PAGAR ML</t>
  </si>
  <si>
    <t>Gastos</t>
  </si>
  <si>
    <t>GASTOS FINANCIEROS POR OPERACIONES CON INSTRUMENTOS FINANCIEROS</t>
  </si>
  <si>
    <t>OTROS GASTOS POR OPERACIONES CON INSTRUMENTOS FINANCIEROS</t>
  </si>
  <si>
    <t>COMISIONES</t>
  </si>
  <si>
    <t>COMISIONES ML</t>
  </si>
  <si>
    <t>CUSTODIA DE VALORES</t>
  </si>
  <si>
    <t>CUSTODIA DE VALORES ML</t>
  </si>
  <si>
    <t>GASTOS POR OBLIGACIONES CON INSTITUCIONES FINANCIERAS</t>
  </si>
  <si>
    <t>GASTOS POR INTERESES</t>
  </si>
  <si>
    <t>POR ADEUDOS POR PRÉSTAMOS CON BANCOS Y OTRAS ENTIDADES DEL SISTEMA FINANCIERO</t>
  </si>
  <si>
    <t>POR ADEUDOS POR PRÉSTAMOS CON BANCOS Y OTRAS ENTIDADES DEL SISTEMA FINANCIERO ML</t>
  </si>
  <si>
    <t>GASTOS POR COMISIONES</t>
  </si>
  <si>
    <t>COMISIONES POR PRÉSTAMOS CON BANCOS Y OTRAS ENTIDADES DEL SISTEMA FINANCIERO</t>
  </si>
  <si>
    <t>COMISIONES POR PRÉSTAMOS CON BANCOS Y OTRAS ENTIDADES DEL SISTEMA FINANCIERO ML</t>
  </si>
  <si>
    <t>GASTOS POR GESTIÓN</t>
  </si>
  <si>
    <t>COMISIÓN</t>
  </si>
  <si>
    <t>POR ADMINISTRACIÓN</t>
  </si>
  <si>
    <t>POR ADMINISTRACIÓN ML</t>
  </si>
  <si>
    <t>GASTOS GENERALES DE ADMINISTRACIÓN Y COMITÉS</t>
  </si>
  <si>
    <t>HONORARIOS PROFESIONALES Y OTROS</t>
  </si>
  <si>
    <t>CLASIFICADORAS DE RIESGO</t>
  </si>
  <si>
    <t>CLASIFICADORAS DE RIESGO ML</t>
  </si>
  <si>
    <t>SEGUROS Y GARANTÍAS</t>
  </si>
  <si>
    <t>SOBRE BIENES DE PROPIEDADES DE INVERSIÓN</t>
  </si>
  <si>
    <t>SOBRE BIENES DE PROPIEDADES DE INVERSIÓN ML</t>
  </si>
  <si>
    <t>OTROS GASTOS</t>
  </si>
  <si>
    <t>COMISIONES BANCARIAS</t>
  </si>
  <si>
    <t>COMISIONES BANCARIAS ML</t>
  </si>
  <si>
    <t>Ingresos</t>
  </si>
  <si>
    <t>INGRESOS DE OPERACIÓN</t>
  </si>
  <si>
    <t>INGRESOS POR INVERSIONES</t>
  </si>
  <si>
    <t>INTERESES POR DEPÓSITOS</t>
  </si>
  <si>
    <t>EN CUENTAS CORRIENTES</t>
  </si>
  <si>
    <t>EN CUENTAS CORRIENTES ML</t>
  </si>
  <si>
    <t>INGRESOS POR PROPIEDADES DE INVERSIÓN</t>
  </si>
  <si>
    <t>INGRESOS POR ARRENDAMIENTOS</t>
  </si>
  <si>
    <t>EDIFICACIONES</t>
  </si>
  <si>
    <t>EDIFICACIONES ML</t>
  </si>
  <si>
    <t>Balance al 31 de diciembre de 2019</t>
  </si>
  <si>
    <t>Reducciones en cuotas de participación por derecho de retiro</t>
  </si>
  <si>
    <t>Transferencias netas de beneficios distribuibles</t>
  </si>
  <si>
    <t>Beneficios distribuidos</t>
  </si>
  <si>
    <t>Utilidad del periodo</t>
  </si>
  <si>
    <t>Balance al 11 de septiembre de 2019</t>
  </si>
  <si>
    <t>Intereses Recibidos</t>
  </si>
  <si>
    <t>Depositos por arrendamientos Operativos Recibidos</t>
  </si>
  <si>
    <t>Cobros a inquilinos</t>
  </si>
  <si>
    <t>Pagos a proveedores de servicios</t>
  </si>
  <si>
    <t>Pago de intereses sobre prestamos</t>
  </si>
  <si>
    <t>Otros pagos relativos a la actividad</t>
  </si>
  <si>
    <t>Adquisición de inversiones inmobiliarias</t>
  </si>
  <si>
    <t>Aportes de los participes</t>
  </si>
  <si>
    <t>Fernando Luis de Mergelina Alonso de Velasco</t>
  </si>
  <si>
    <t xml:space="preserve">                 Representante Legal</t>
  </si>
  <si>
    <t xml:space="preserve">                Representante Legal</t>
  </si>
  <si>
    <t xml:space="preserve">                     Representante Legal</t>
  </si>
  <si>
    <t xml:space="preserve">           Contador General</t>
  </si>
  <si>
    <t xml:space="preserve">                                                                  Francisco Javier Mayora Re</t>
  </si>
  <si>
    <t xml:space="preserve">                                                                  Gerente General</t>
  </si>
  <si>
    <t xml:space="preserve">                                                                 CPA AUDITORES S.A. DE C.V.</t>
  </si>
  <si>
    <t xml:space="preserve">                                                               Auditores Externos Reg #2401</t>
  </si>
  <si>
    <t>Préstamos Recibidos</t>
  </si>
  <si>
    <t>Préstamos Pagados</t>
  </si>
  <si>
    <t xml:space="preserve"> Ganancias por Título Participación Básicas (expresada en moneda (US$) dólares de los Estados Unidos de America por cuota):   +</t>
  </si>
  <si>
    <t>Resultados Por Aplicar</t>
  </si>
  <si>
    <t>Efectivo y Equivalente de Efectivo al 01 de enero 2020</t>
  </si>
  <si>
    <t>Por los periodos terminado al 30 de Junio de 2020</t>
  </si>
  <si>
    <t>Efectivo neto usado en actividades de financiamiento</t>
  </si>
  <si>
    <t>Disminución  Neta en el Efectivo y Equivalentes de Efectivo</t>
  </si>
  <si>
    <t>Ganancias por cambios en el Valor razonable de Propiedades de Inversión</t>
  </si>
  <si>
    <t>Ajuste por cambios en el Valor razonable de Propiedades de Inversión</t>
  </si>
  <si>
    <t>Resultados por aplicar</t>
  </si>
  <si>
    <t>Patrimonio restringido</t>
  </si>
  <si>
    <t>Balance al 31 de diciembre de 2020</t>
  </si>
  <si>
    <t>Pago de Beneficios a Participes</t>
  </si>
  <si>
    <t>Años que terminaron al 31 de Diciembre de 2020 y de 2019</t>
  </si>
  <si>
    <t>Efectivo y Equivalentes de Efectivo al 31 de diciembre 2020</t>
  </si>
  <si>
    <t xml:space="preserve">       Gabriel Eduardo Delgado Suazo</t>
  </si>
  <si>
    <t xml:space="preserve">                 Contador General</t>
  </si>
  <si>
    <t xml:space="preserve">        Gabriel Eduardo Delgado Suazo</t>
  </si>
  <si>
    <t xml:space="preserve">                   Contador General</t>
  </si>
  <si>
    <t>Otras cuentas de patrimonio</t>
  </si>
  <si>
    <t>Inversiones financieras</t>
  </si>
  <si>
    <t>Diferencia pagada entre el valoración de cuotas y su valor nominal</t>
  </si>
  <si>
    <t xml:space="preserve">            José Javier Ibáñez Sánchez</t>
  </si>
  <si>
    <t xml:space="preserve">           José Javier Ibáñez Sánchez</t>
  </si>
  <si>
    <t>Préstamos de Largo Plazo</t>
  </si>
  <si>
    <t>Saldos al 31 de diciembre de 2022</t>
  </si>
  <si>
    <t>Saldos al 30 de diciembre de 2022</t>
  </si>
  <si>
    <t xml:space="preserve"> Otros gastos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</si>
</sst>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_-* #,##0_-;\-* #,##0_-;_-* &quot;-&quot;??_-;_-@_-"/>
    <numFmt numFmtId="168" formatCode="_(* #,##0_);_(* \(#,##0\);_(* &quot;-&quot;??_);_(@_)"/>
    <numFmt numFmtId="169" formatCode="#,##0.00_ ;\-#,##0.00\ "/>
    <numFmt numFmtId="170" formatCode="#,##0.0000000000_ ;\-#,##0.000000000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9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color theme="1"/>
      <name val="Arial"/>
      <family val="2"/>
    </font>
    <font>
      <b/>
      <sz val="10"/>
      <color rgb="FF000000"/>
      <name val="Helvetica"/>
    </font>
    <font>
      <b/>
      <sz val="10"/>
      <color rgb="FFFF0000"/>
      <name val="Helvetica"/>
    </font>
    <font>
      <sz val="8"/>
      <color rgb="FF000000"/>
      <name val="Helvetica"/>
    </font>
    <font>
      <sz val="11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b/>
      <i/>
      <sz val="11"/>
      <color theme="1"/>
      <name val="Arial"/>
      <family val="2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u/>
      <sz val="9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</cellStyleXfs>
  <cellXfs count="142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/>
    <xf numFmtId="0" fontId="8" fillId="0" borderId="0" xfId="0" applyFont="1" applyAlignment="1">
      <alignment horizontal="center"/>
    </xf>
    <xf numFmtId="39" fontId="4" fillId="0" borderId="0" xfId="0" applyNumberFormat="1" applyFont="1" applyAlignment="1">
      <alignment horizontal="right"/>
    </xf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164" fontId="9" fillId="0" borderId="0" xfId="2" applyFont="1"/>
    <xf numFmtId="0" fontId="9" fillId="0" borderId="0" xfId="0" applyFont="1"/>
    <xf numFmtId="164" fontId="9" fillId="0" borderId="0" xfId="2" applyFont="1" applyFill="1" applyAlignment="1"/>
    <xf numFmtId="0" fontId="9" fillId="0" borderId="0" xfId="3" applyFont="1"/>
    <xf numFmtId="164" fontId="10" fillId="0" borderId="0" xfId="2" applyFont="1" applyBorder="1"/>
    <xf numFmtId="0" fontId="10" fillId="0" borderId="0" xfId="0" applyFont="1"/>
    <xf numFmtId="165" fontId="10" fillId="0" borderId="0" xfId="0" applyNumberFormat="1" applyFont="1"/>
    <xf numFmtId="164" fontId="9" fillId="0" borderId="0" xfId="2" applyFont="1" applyAlignment="1">
      <alignment horizontal="left"/>
    </xf>
    <xf numFmtId="2" fontId="9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64" fontId="7" fillId="0" borderId="0" xfId="2" applyFont="1"/>
    <xf numFmtId="0" fontId="7" fillId="0" borderId="0" xfId="0" applyFont="1"/>
    <xf numFmtId="164" fontId="7" fillId="0" borderId="0" xfId="2" applyFont="1" applyBorder="1"/>
    <xf numFmtId="0" fontId="7" fillId="0" borderId="0" xfId="0" applyFont="1" applyAlignment="1">
      <alignment horizontal="center"/>
    </xf>
    <xf numFmtId="164" fontId="7" fillId="0" borderId="0" xfId="2" applyFont="1" applyBorder="1" applyAlignment="1">
      <alignment horizontal="center"/>
    </xf>
    <xf numFmtId="164" fontId="11" fillId="0" borderId="0" xfId="2" applyFont="1" applyBorder="1" applyAlignment="1">
      <alignment horizontal="center"/>
    </xf>
    <xf numFmtId="164" fontId="7" fillId="0" borderId="0" xfId="2" applyFont="1" applyBorder="1" applyAlignment="1">
      <alignment horizontal="right" wrapText="1"/>
    </xf>
    <xf numFmtId="0" fontId="7" fillId="0" borderId="3" xfId="0" applyFont="1" applyBorder="1"/>
    <xf numFmtId="0" fontId="3" fillId="0" borderId="0" xfId="0" applyFont="1" applyAlignment="1">
      <alignment horizontal="left" vertical="center" wrapText="1"/>
    </xf>
    <xf numFmtId="165" fontId="5" fillId="0" borderId="0" xfId="1" applyFont="1"/>
    <xf numFmtId="165" fontId="4" fillId="0" borderId="0" xfId="1" applyFont="1"/>
    <xf numFmtId="0" fontId="8" fillId="0" borderId="0" xfId="1" applyNumberFormat="1" applyFont="1" applyAlignment="1">
      <alignment horizontal="right"/>
    </xf>
    <xf numFmtId="4" fontId="5" fillId="0" borderId="0" xfId="0" applyNumberFormat="1" applyFont="1"/>
    <xf numFmtId="165" fontId="7" fillId="0" borderId="0" xfId="1" applyFont="1"/>
    <xf numFmtId="165" fontId="6" fillId="0" borderId="0" xfId="1" applyFont="1"/>
    <xf numFmtId="165" fontId="6" fillId="0" borderId="0" xfId="1" applyFont="1" applyAlignment="1">
      <alignment horizontal="left"/>
    </xf>
    <xf numFmtId="165" fontId="7" fillId="0" borderId="0" xfId="1" applyFont="1" applyAlignment="1">
      <alignment wrapText="1"/>
    </xf>
    <xf numFmtId="0" fontId="7" fillId="2" borderId="0" xfId="0" applyFont="1" applyFill="1"/>
    <xf numFmtId="39" fontId="7" fillId="0" borderId="0" xfId="0" applyNumberFormat="1" applyFont="1"/>
    <xf numFmtId="4" fontId="7" fillId="0" borderId="0" xfId="0" applyNumberFormat="1" applyFont="1"/>
    <xf numFmtId="165" fontId="7" fillId="0" borderId="3" xfId="1" applyFont="1" applyBorder="1"/>
    <xf numFmtId="165" fontId="4" fillId="0" borderId="4" xfId="1" applyFont="1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0" fontId="4" fillId="0" borderId="0" xfId="1" applyNumberFormat="1" applyFont="1" applyAlignment="1">
      <alignment horizontal="center"/>
    </xf>
    <xf numFmtId="165" fontId="4" fillId="0" borderId="0" xfId="1" applyFont="1" applyAlignment="1">
      <alignment horizontal="center"/>
    </xf>
    <xf numFmtId="165" fontId="4" fillId="0" borderId="0" xfId="1" applyFont="1" applyAlignment="1">
      <alignment horizontal="right"/>
    </xf>
    <xf numFmtId="0" fontId="7" fillId="0" borderId="0" xfId="0" applyFont="1" applyAlignment="1">
      <alignment horizontal="left"/>
    </xf>
    <xf numFmtId="168" fontId="5" fillId="0" borderId="0" xfId="1" applyNumberFormat="1" applyFont="1" applyAlignment="1">
      <alignment horizontal="center"/>
    </xf>
    <xf numFmtId="43" fontId="5" fillId="0" borderId="0" xfId="0" applyNumberFormat="1" applyFont="1"/>
    <xf numFmtId="165" fontId="5" fillId="0" borderId="0" xfId="1" applyFont="1" applyAlignment="1">
      <alignment horizontal="center"/>
    </xf>
    <xf numFmtId="165" fontId="5" fillId="0" borderId="0" xfId="1" applyFont="1" applyAlignment="1">
      <alignment horizontal="right"/>
    </xf>
    <xf numFmtId="0" fontId="4" fillId="0" borderId="3" xfId="0" applyFont="1" applyBorder="1" applyAlignment="1">
      <alignment horizontal="left"/>
    </xf>
    <xf numFmtId="0" fontId="4" fillId="0" borderId="3" xfId="1" applyNumberFormat="1" applyFont="1" applyBorder="1" applyAlignment="1">
      <alignment horizontal="center"/>
    </xf>
    <xf numFmtId="165" fontId="4" fillId="0" borderId="3" xfId="1" applyFont="1" applyBorder="1" applyAlignment="1">
      <alignment horizontal="center"/>
    </xf>
    <xf numFmtId="0" fontId="6" fillId="0" borderId="0" xfId="0" applyFont="1" applyAlignment="1">
      <alignment vertical="top" wrapText="1"/>
    </xf>
    <xf numFmtId="0" fontId="0" fillId="3" borderId="0" xfId="0" applyFill="1" applyAlignment="1">
      <alignment wrapText="1"/>
    </xf>
    <xf numFmtId="0" fontId="0" fillId="3" borderId="0" xfId="0" applyFill="1"/>
    <xf numFmtId="0" fontId="13" fillId="3" borderId="0" xfId="0" applyFont="1" applyFill="1" applyAlignment="1">
      <alignment horizontal="center" wrapText="1" readingOrder="1"/>
    </xf>
    <xf numFmtId="0" fontId="14" fillId="3" borderId="0" xfId="0" applyFont="1" applyFill="1" applyAlignment="1">
      <alignment horizontal="center" wrapText="1" readingOrder="1"/>
    </xf>
    <xf numFmtId="0" fontId="14" fillId="3" borderId="0" xfId="0" applyFont="1" applyFill="1" applyAlignment="1">
      <alignment horizontal="left" wrapText="1" readingOrder="1"/>
    </xf>
    <xf numFmtId="4" fontId="14" fillId="3" borderId="0" xfId="0" applyNumberFormat="1" applyFont="1" applyFill="1" applyAlignment="1">
      <alignment horizontal="right" wrapText="1" readingOrder="1"/>
    </xf>
    <xf numFmtId="0" fontId="0" fillId="3" borderId="0" xfId="0" applyFill="1" applyAlignment="1">
      <alignment horizontal="right" wrapText="1" readingOrder="1"/>
    </xf>
    <xf numFmtId="0" fontId="14" fillId="3" borderId="0" xfId="0" applyFont="1" applyFill="1" applyAlignment="1">
      <alignment horizontal="right" wrapText="1" readingOrder="1"/>
    </xf>
    <xf numFmtId="165" fontId="7" fillId="0" borderId="0" xfId="1" applyFont="1" applyFill="1" applyBorder="1"/>
    <xf numFmtId="165" fontId="6" fillId="0" borderId="0" xfId="1" applyFont="1" applyFill="1"/>
    <xf numFmtId="165" fontId="6" fillId="0" borderId="0" xfId="1" applyFont="1" applyAlignment="1">
      <alignment horizontal="right"/>
    </xf>
    <xf numFmtId="165" fontId="6" fillId="0" borderId="2" xfId="1" applyFont="1" applyFill="1" applyBorder="1"/>
    <xf numFmtId="165" fontId="6" fillId="0" borderId="2" xfId="1" applyFont="1" applyBorder="1"/>
    <xf numFmtId="165" fontId="6" fillId="0" borderId="0" xfId="1" applyFont="1" applyBorder="1"/>
    <xf numFmtId="165" fontId="6" fillId="0" borderId="1" xfId="1" applyFont="1" applyBorder="1"/>
    <xf numFmtId="39" fontId="4" fillId="0" borderId="2" xfId="1" applyNumberFormat="1" applyFont="1" applyBorder="1"/>
    <xf numFmtId="165" fontId="15" fillId="2" borderId="0" xfId="1" applyFont="1" applyFill="1"/>
    <xf numFmtId="4" fontId="16" fillId="0" borderId="0" xfId="0" applyNumberFormat="1" applyFont="1" applyAlignment="1">
      <alignment vertical="center"/>
    </xf>
    <xf numFmtId="165" fontId="4" fillId="0" borderId="2" xfId="1" applyFont="1" applyBorder="1"/>
    <xf numFmtId="39" fontId="5" fillId="0" borderId="0" xfId="0" applyNumberFormat="1" applyFont="1"/>
    <xf numFmtId="164" fontId="7" fillId="0" borderId="0" xfId="2" applyFont="1" applyFill="1" applyBorder="1"/>
    <xf numFmtId="165" fontId="7" fillId="0" borderId="0" xfId="1" applyFont="1" applyBorder="1"/>
    <xf numFmtId="165" fontId="18" fillId="0" borderId="0" xfId="1" applyFont="1" applyAlignment="1">
      <alignment horizontal="right"/>
    </xf>
    <xf numFmtId="165" fontId="17" fillId="0" borderId="0" xfId="1" applyFont="1" applyFill="1" applyAlignment="1">
      <alignment wrapText="1"/>
    </xf>
    <xf numFmtId="165" fontId="7" fillId="0" borderId="0" xfId="1" applyFont="1" applyBorder="1" applyAlignment="1">
      <alignment horizontal="center"/>
    </xf>
    <xf numFmtId="0" fontId="7" fillId="0" borderId="0" xfId="1" applyNumberFormat="1" applyFont="1" applyBorder="1" applyAlignment="1">
      <alignment horizontal="center" wrapText="1"/>
    </xf>
    <xf numFmtId="0" fontId="7" fillId="0" borderId="0" xfId="1" applyNumberFormat="1" applyFont="1" applyBorder="1" applyAlignment="1">
      <alignment horizontal="center"/>
    </xf>
    <xf numFmtId="165" fontId="10" fillId="0" borderId="0" xfId="1" applyFont="1" applyFill="1" applyBorder="1"/>
    <xf numFmtId="0" fontId="5" fillId="4" borderId="0" xfId="0" applyFont="1" applyFill="1"/>
    <xf numFmtId="39" fontId="5" fillId="0" borderId="0" xfId="1" applyNumberFormat="1" applyFont="1"/>
    <xf numFmtId="166" fontId="5" fillId="0" borderId="0" xfId="2" applyNumberFormat="1" applyFont="1" applyAlignment="1">
      <alignment horizontal="right" wrapText="1"/>
    </xf>
    <xf numFmtId="167" fontId="5" fillId="0" borderId="0" xfId="1" applyNumberFormat="1" applyFont="1"/>
    <xf numFmtId="166" fontId="5" fillId="0" borderId="0" xfId="0" applyNumberFormat="1" applyFont="1"/>
    <xf numFmtId="165" fontId="5" fillId="0" borderId="4" xfId="1" applyFont="1" applyBorder="1"/>
    <xf numFmtId="169" fontId="5" fillId="0" borderId="0" xfId="0" applyNumberFormat="1" applyFont="1"/>
    <xf numFmtId="166" fontId="5" fillId="0" borderId="0" xfId="0" applyNumberFormat="1" applyFont="1" applyAlignment="1">
      <alignment horizontal="right" wrapText="1"/>
    </xf>
    <xf numFmtId="39" fontId="4" fillId="0" borderId="0" xfId="1" applyNumberFormat="1" applyFont="1"/>
    <xf numFmtId="44" fontId="5" fillId="0" borderId="0" xfId="2" applyNumberFormat="1" applyFont="1" applyAlignment="1">
      <alignment horizontal="right" wrapText="1"/>
    </xf>
    <xf numFmtId="43" fontId="5" fillId="0" borderId="0" xfId="1" applyNumberFormat="1" applyFont="1"/>
    <xf numFmtId="39" fontId="5" fillId="0" borderId="3" xfId="0" applyNumberFormat="1" applyFont="1" applyBorder="1" applyAlignment="1">
      <alignment horizontal="center"/>
    </xf>
    <xf numFmtId="43" fontId="7" fillId="0" borderId="0" xfId="0" applyNumberFormat="1" applyFont="1"/>
    <xf numFmtId="165" fontId="7" fillId="0" borderId="0" xfId="1" applyFont="1" applyBorder="1" applyAlignment="1">
      <alignment horizontal="right" wrapText="1"/>
    </xf>
    <xf numFmtId="165" fontId="7" fillId="0" borderId="0" xfId="1" applyFont="1" applyBorder="1" applyAlignment="1">
      <alignment horizontal="right"/>
    </xf>
    <xf numFmtId="165" fontId="4" fillId="0" borderId="3" xfId="1" applyFont="1" applyBorder="1" applyAlignment="1">
      <alignment horizontal="right"/>
    </xf>
    <xf numFmtId="39" fontId="5" fillId="0" borderId="0" xfId="1" applyNumberFormat="1" applyFont="1" applyBorder="1"/>
    <xf numFmtId="165" fontId="5" fillId="0" borderId="0" xfId="4" applyFont="1"/>
    <xf numFmtId="0" fontId="19" fillId="0" borderId="0" xfId="0" applyFont="1"/>
    <xf numFmtId="0" fontId="20" fillId="0" borderId="0" xfId="0" applyFont="1"/>
    <xf numFmtId="165" fontId="19" fillId="0" borderId="0" xfId="1" applyFont="1" applyFill="1" applyAlignment="1">
      <alignment horizontal="center"/>
    </xf>
    <xf numFmtId="165" fontId="20" fillId="0" borderId="0" xfId="1" applyFont="1" applyFill="1" applyBorder="1"/>
    <xf numFmtId="165" fontId="20" fillId="0" borderId="1" xfId="1" applyFont="1" applyFill="1" applyBorder="1"/>
    <xf numFmtId="165" fontId="20" fillId="0" borderId="0" xfId="1" applyFont="1" applyFill="1"/>
    <xf numFmtId="39" fontId="20" fillId="0" borderId="2" xfId="1" applyNumberFormat="1" applyFont="1" applyFill="1" applyBorder="1"/>
    <xf numFmtId="39" fontId="20" fillId="0" borderId="0" xfId="1" applyNumberFormat="1" applyFont="1" applyFill="1" applyBorder="1"/>
    <xf numFmtId="14" fontId="6" fillId="0" borderId="4" xfId="0" applyNumberFormat="1" applyFont="1" applyBorder="1" applyAlignment="1">
      <alignment horizontal="center"/>
    </xf>
    <xf numFmtId="170" fontId="7" fillId="0" borderId="0" xfId="0" applyNumberFormat="1" applyFont="1"/>
    <xf numFmtId="169" fontId="7" fillId="0" borderId="0" xfId="0" applyNumberFormat="1" applyFont="1"/>
    <xf numFmtId="165" fontId="6" fillId="0" borderId="0" xfId="1" applyFont="1" applyFill="1" applyAlignment="1">
      <alignment horizontal="center"/>
    </xf>
    <xf numFmtId="165" fontId="7" fillId="0" borderId="0" xfId="1" applyFont="1" applyFill="1" applyAlignment="1">
      <alignment horizontal="center"/>
    </xf>
    <xf numFmtId="14" fontId="20" fillId="0" borderId="4" xfId="1" applyNumberFormat="1" applyFont="1" applyFill="1" applyBorder="1" applyAlignment="1">
      <alignment horizontal="center"/>
    </xf>
    <xf numFmtId="165" fontId="21" fillId="0" borderId="0" xfId="1" applyFont="1" applyFill="1" applyAlignment="1">
      <alignment horizontal="center"/>
    </xf>
    <xf numFmtId="165" fontId="20" fillId="0" borderId="0" xfId="1" applyFont="1" applyFill="1" applyAlignment="1">
      <alignment horizontal="right"/>
    </xf>
    <xf numFmtId="165" fontId="20" fillId="0" borderId="0" xfId="1" applyFont="1" applyFill="1" applyAlignment="1">
      <alignment horizontal="center"/>
    </xf>
    <xf numFmtId="39" fontId="19" fillId="0" borderId="0" xfId="1" applyNumberFormat="1" applyFont="1" applyFill="1" applyBorder="1"/>
    <xf numFmtId="39" fontId="20" fillId="0" borderId="1" xfId="1" applyNumberFormat="1" applyFont="1" applyFill="1" applyBorder="1"/>
    <xf numFmtId="165" fontId="7" fillId="0" borderId="3" xfId="1" applyFont="1" applyFill="1" applyBorder="1" applyAlignment="1">
      <alignment horizontal="center"/>
    </xf>
    <xf numFmtId="165" fontId="7" fillId="0" borderId="0" xfId="1" applyFont="1" applyFill="1" applyBorder="1" applyAlignment="1">
      <alignment horizontal="center"/>
    </xf>
    <xf numFmtId="165" fontId="9" fillId="0" borderId="0" xfId="1" applyFont="1" applyFill="1" applyAlignment="1">
      <alignment horizontal="center"/>
    </xf>
    <xf numFmtId="165" fontId="7" fillId="0" borderId="0" xfId="0" applyNumberFormat="1" applyFont="1"/>
    <xf numFmtId="165" fontId="19" fillId="2" borderId="0" xfId="1" applyFont="1" applyFill="1" applyAlignment="1">
      <alignment horizontal="center"/>
    </xf>
    <xf numFmtId="165" fontId="7" fillId="2" borderId="0" xfId="1" applyFont="1" applyFill="1" applyBorder="1"/>
    <xf numFmtId="37" fontId="20" fillId="0" borderId="0" xfId="1" applyNumberFormat="1" applyFont="1" applyFill="1" applyBorder="1"/>
    <xf numFmtId="0" fontId="3" fillId="0" borderId="0" xfId="0" applyFont="1" applyAlignment="1">
      <alignment horizontal="center" vertical="center" wrapText="1"/>
    </xf>
    <xf numFmtId="0" fontId="12" fillId="3" borderId="0" xfId="0" applyFont="1" applyFill="1" applyAlignment="1">
      <alignment horizontal="center" wrapText="1" readingOrder="1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left" vertical="center"/>
    </xf>
    <xf numFmtId="0" fontId="10" fillId="0" borderId="0" xfId="3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</cellXfs>
  <cellStyles count="5">
    <cellStyle name="Comma 3" xfId="4" xr:uid="{00000000-0005-0000-0000-000001000000}"/>
    <cellStyle name="Millares" xfId="1" builtinId="3"/>
    <cellStyle name="Moneda" xfId="2" builtinId="4"/>
    <cellStyle name="Normal" xfId="0" builtinId="0"/>
    <cellStyle name="Normal 4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residencia\GFyT\Contabilidad\Departamento\Fondos%20de%20Inversi&#243;n\Estados%20Financieros%202020\FIC%20Inmobiliario%202020\Diciembre%202020\HT%20Flujo%20efectivo%20Inmobiliari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flujo"/>
      <sheetName val="Flujo de Efectivo"/>
    </sheetNames>
    <sheetDataSet>
      <sheetData sheetId="0">
        <row r="58">
          <cell r="D58">
            <v>-5017916.9099999992</v>
          </cell>
        </row>
      </sheetData>
      <sheetData sheetId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I109"/>
  <sheetViews>
    <sheetView workbookViewId="0">
      <selection activeCell="B7" sqref="B7"/>
    </sheetView>
  </sheetViews>
  <sheetFormatPr baseColWidth="10" defaultColWidth="9.1796875" defaultRowHeight="14.5" x14ac:dyDescent="0.35"/>
  <cols>
    <col min="1" max="1" width="10.453125" style="61" bestFit="1" customWidth="1"/>
    <col min="2" max="3" width="36.54296875" style="61" bestFit="1" customWidth="1"/>
    <col min="4" max="4" width="7.81640625" style="61" bestFit="1" customWidth="1"/>
    <col min="5" max="5" width="8.7265625" style="61" bestFit="1" customWidth="1"/>
    <col min="6" max="6" width="10" style="61" bestFit="1" customWidth="1"/>
    <col min="7" max="7" width="9.1796875" style="61"/>
    <col min="8" max="8" width="8.7265625" style="61" bestFit="1" customWidth="1"/>
    <col min="9" max="16384" width="9.1796875" style="61"/>
  </cols>
  <sheetData>
    <row r="1" spans="1:9" ht="12.75" customHeight="1" x14ac:dyDescent="0.35">
      <c r="A1" s="60"/>
      <c r="B1" s="133" t="s">
        <v>72</v>
      </c>
      <c r="C1" s="133"/>
      <c r="D1" s="133"/>
      <c r="E1" s="60"/>
    </row>
    <row r="2" spans="1:9" x14ac:dyDescent="0.35">
      <c r="A2" s="60"/>
      <c r="B2" s="60"/>
      <c r="C2" s="60"/>
      <c r="D2" s="60"/>
      <c r="E2" s="60"/>
    </row>
    <row r="3" spans="1:9" ht="26.5" x14ac:dyDescent="0.35">
      <c r="A3" s="60"/>
      <c r="B3" s="60"/>
      <c r="C3" s="62" t="s">
        <v>73</v>
      </c>
      <c r="D3" s="60"/>
      <c r="E3" s="60"/>
    </row>
    <row r="4" spans="1:9" x14ac:dyDescent="0.35">
      <c r="A4" s="60"/>
      <c r="B4" s="60"/>
      <c r="C4" s="60"/>
      <c r="D4" s="60"/>
      <c r="E4" s="60"/>
    </row>
    <row r="5" spans="1:9" x14ac:dyDescent="0.35">
      <c r="A5" s="63" t="s">
        <v>74</v>
      </c>
      <c r="B5" s="63" t="s">
        <v>75</v>
      </c>
      <c r="C5" s="63" t="s">
        <v>76</v>
      </c>
      <c r="D5" s="63" t="s">
        <v>77</v>
      </c>
      <c r="E5" s="63" t="s">
        <v>78</v>
      </c>
      <c r="F5" s="63" t="s">
        <v>79</v>
      </c>
      <c r="G5" s="60"/>
      <c r="H5" s="63" t="s">
        <v>80</v>
      </c>
    </row>
    <row r="6" spans="1:9" x14ac:dyDescent="0.35">
      <c r="A6" s="64">
        <v>1</v>
      </c>
      <c r="B6" s="64" t="s">
        <v>4</v>
      </c>
      <c r="C6" s="65">
        <v>521922.82</v>
      </c>
      <c r="D6" s="65">
        <v>82241.42</v>
      </c>
      <c r="E6" s="65">
        <v>105827.95</v>
      </c>
      <c r="F6" s="65">
        <v>-23586.53</v>
      </c>
      <c r="G6" s="66"/>
      <c r="H6" s="65">
        <v>498336.29</v>
      </c>
      <c r="I6" s="66"/>
    </row>
    <row r="7" spans="1:9" x14ac:dyDescent="0.35">
      <c r="A7" s="64">
        <v>11</v>
      </c>
      <c r="B7" s="64" t="s">
        <v>81</v>
      </c>
      <c r="C7" s="65">
        <v>521922.82</v>
      </c>
      <c r="D7" s="65">
        <v>82241.42</v>
      </c>
      <c r="E7" s="65">
        <v>105827.95</v>
      </c>
      <c r="F7" s="65">
        <v>-23586.53</v>
      </c>
      <c r="G7" s="66"/>
      <c r="H7" s="65">
        <v>498336.29</v>
      </c>
      <c r="I7" s="66"/>
    </row>
    <row r="8" spans="1:9" x14ac:dyDescent="0.35">
      <c r="A8" s="64">
        <v>111</v>
      </c>
      <c r="B8" s="64" t="s">
        <v>82</v>
      </c>
      <c r="C8" s="65">
        <v>467545.23</v>
      </c>
      <c r="D8" s="65">
        <v>60051.35</v>
      </c>
      <c r="E8" s="65">
        <v>76810.179999999993</v>
      </c>
      <c r="F8" s="65">
        <v>-16758.830000000002</v>
      </c>
      <c r="G8" s="66"/>
      <c r="H8" s="65">
        <v>450786.4</v>
      </c>
      <c r="I8" s="66"/>
    </row>
    <row r="9" spans="1:9" ht="21.5" x14ac:dyDescent="0.35">
      <c r="A9" s="64">
        <v>1110</v>
      </c>
      <c r="B9" s="64" t="s">
        <v>83</v>
      </c>
      <c r="C9" s="65">
        <v>467545.23</v>
      </c>
      <c r="D9" s="65">
        <v>60051.35</v>
      </c>
      <c r="E9" s="65">
        <v>76810.179999999993</v>
      </c>
      <c r="F9" s="65">
        <v>-16758.830000000002</v>
      </c>
      <c r="G9" s="66"/>
      <c r="H9" s="65">
        <v>450786.4</v>
      </c>
      <c r="I9" s="66"/>
    </row>
    <row r="10" spans="1:9" x14ac:dyDescent="0.35">
      <c r="A10" s="64">
        <v>1110010</v>
      </c>
      <c r="B10" s="64" t="s">
        <v>84</v>
      </c>
      <c r="C10" s="65">
        <v>467545.23</v>
      </c>
      <c r="D10" s="65">
        <v>60051.35</v>
      </c>
      <c r="E10" s="65">
        <v>76810.179999999993</v>
      </c>
      <c r="F10" s="65">
        <v>-16758.830000000002</v>
      </c>
      <c r="G10" s="66"/>
      <c r="H10" s="65">
        <v>450786.4</v>
      </c>
      <c r="I10" s="66"/>
    </row>
    <row r="11" spans="1:9" x14ac:dyDescent="0.35">
      <c r="A11" s="64">
        <v>111001000</v>
      </c>
      <c r="B11" s="64" t="s">
        <v>85</v>
      </c>
      <c r="C11" s="65">
        <v>467545.23</v>
      </c>
      <c r="D11" s="65">
        <v>60051.35</v>
      </c>
      <c r="E11" s="65">
        <v>76810.179999999993</v>
      </c>
      <c r="F11" s="65">
        <v>-16758.830000000002</v>
      </c>
      <c r="G11" s="66"/>
      <c r="H11" s="65">
        <v>450786.4</v>
      </c>
      <c r="I11" s="66"/>
    </row>
    <row r="12" spans="1:9" x14ac:dyDescent="0.35">
      <c r="A12" s="64">
        <v>11100100001</v>
      </c>
      <c r="B12" s="64" t="s">
        <v>86</v>
      </c>
      <c r="C12" s="65">
        <v>459573.56</v>
      </c>
      <c r="D12" s="65">
        <v>35130.839999999997</v>
      </c>
      <c r="E12" s="65">
        <v>44632.4</v>
      </c>
      <c r="F12" s="65">
        <v>-9501.56</v>
      </c>
      <c r="G12" s="66"/>
      <c r="H12" s="65">
        <v>450072</v>
      </c>
      <c r="I12" s="66"/>
    </row>
    <row r="13" spans="1:9" ht="21.5" x14ac:dyDescent="0.35">
      <c r="A13" s="64">
        <v>11100100002</v>
      </c>
      <c r="B13" s="64" t="s">
        <v>87</v>
      </c>
      <c r="C13" s="67">
        <v>200</v>
      </c>
      <c r="D13" s="65">
        <v>12097.33</v>
      </c>
      <c r="E13" s="65">
        <v>12097.33</v>
      </c>
      <c r="F13" s="67">
        <v>0</v>
      </c>
      <c r="G13" s="66"/>
      <c r="H13" s="67">
        <v>200</v>
      </c>
      <c r="I13" s="66"/>
    </row>
    <row r="14" spans="1:9" x14ac:dyDescent="0.35">
      <c r="A14" s="64">
        <v>11100100003</v>
      </c>
      <c r="B14" s="64" t="s">
        <v>88</v>
      </c>
      <c r="C14" s="65">
        <v>3297.76</v>
      </c>
      <c r="D14" s="67">
        <v>0</v>
      </c>
      <c r="E14" s="65">
        <v>3183.36</v>
      </c>
      <c r="F14" s="65">
        <v>-3183.36</v>
      </c>
      <c r="G14" s="66"/>
      <c r="H14" s="67">
        <v>114.4</v>
      </c>
      <c r="I14" s="66"/>
    </row>
    <row r="15" spans="1:9" x14ac:dyDescent="0.35">
      <c r="A15" s="64">
        <v>11100100005</v>
      </c>
      <c r="B15" s="64" t="s">
        <v>89</v>
      </c>
      <c r="C15" s="65">
        <v>4273.91</v>
      </c>
      <c r="D15" s="65">
        <v>12823.18</v>
      </c>
      <c r="E15" s="65">
        <v>16897.09</v>
      </c>
      <c r="F15" s="65">
        <v>-4073.91</v>
      </c>
      <c r="G15" s="66"/>
      <c r="H15" s="67">
        <v>200</v>
      </c>
      <c r="I15" s="66"/>
    </row>
    <row r="16" spans="1:9" x14ac:dyDescent="0.35">
      <c r="A16" s="64">
        <v>114</v>
      </c>
      <c r="B16" s="64" t="s">
        <v>90</v>
      </c>
      <c r="C16" s="65">
        <v>9328.51</v>
      </c>
      <c r="D16" s="65">
        <v>20581.46</v>
      </c>
      <c r="E16" s="65">
        <v>27574.65</v>
      </c>
      <c r="F16" s="65">
        <v>-6993.19</v>
      </c>
      <c r="G16" s="66"/>
      <c r="H16" s="65">
        <v>2335.3200000000002</v>
      </c>
      <c r="I16" s="66"/>
    </row>
    <row r="17" spans="1:9" x14ac:dyDescent="0.35">
      <c r="A17" s="64">
        <v>1140</v>
      </c>
      <c r="B17" s="64" t="s">
        <v>91</v>
      </c>
      <c r="C17" s="65">
        <v>1401.67</v>
      </c>
      <c r="D17" s="67">
        <v>758.34</v>
      </c>
      <c r="E17" s="65">
        <v>1113.0999999999999</v>
      </c>
      <c r="F17" s="67">
        <v>-354.76</v>
      </c>
      <c r="G17" s="66"/>
      <c r="H17" s="65">
        <v>1046.9100000000001</v>
      </c>
      <c r="I17" s="66"/>
    </row>
    <row r="18" spans="1:9" x14ac:dyDescent="0.35">
      <c r="A18" s="64">
        <v>1140000</v>
      </c>
      <c r="B18" s="64" t="s">
        <v>92</v>
      </c>
      <c r="C18" s="65">
        <v>1401.67</v>
      </c>
      <c r="D18" s="67">
        <v>758.34</v>
      </c>
      <c r="E18" s="65">
        <v>1113.0999999999999</v>
      </c>
      <c r="F18" s="67">
        <v>-354.76</v>
      </c>
      <c r="G18" s="66"/>
      <c r="H18" s="65">
        <v>1046.9100000000001</v>
      </c>
      <c r="I18" s="66"/>
    </row>
    <row r="19" spans="1:9" x14ac:dyDescent="0.35">
      <c r="A19" s="64">
        <v>114000000</v>
      </c>
      <c r="B19" s="64" t="s">
        <v>93</v>
      </c>
      <c r="C19" s="65">
        <v>1401.67</v>
      </c>
      <c r="D19" s="67">
        <v>758.34</v>
      </c>
      <c r="E19" s="65">
        <v>1113.0999999999999</v>
      </c>
      <c r="F19" s="67">
        <v>-354.76</v>
      </c>
      <c r="G19" s="66"/>
      <c r="H19" s="65">
        <v>1046.9100000000001</v>
      </c>
      <c r="I19" s="66"/>
    </row>
    <row r="20" spans="1:9" x14ac:dyDescent="0.35">
      <c r="A20" s="64">
        <v>1141</v>
      </c>
      <c r="B20" s="64" t="s">
        <v>94</v>
      </c>
      <c r="C20" s="65">
        <v>7926.84</v>
      </c>
      <c r="D20" s="65">
        <v>19823.12</v>
      </c>
      <c r="E20" s="65">
        <v>26461.55</v>
      </c>
      <c r="F20" s="65">
        <v>-6638.43</v>
      </c>
      <c r="G20" s="66"/>
      <c r="H20" s="65">
        <v>1288.4100000000001</v>
      </c>
      <c r="I20" s="66"/>
    </row>
    <row r="21" spans="1:9" x14ac:dyDescent="0.35">
      <c r="A21" s="64">
        <v>1141000</v>
      </c>
      <c r="B21" s="64" t="s">
        <v>95</v>
      </c>
      <c r="C21" s="65">
        <v>7926.84</v>
      </c>
      <c r="D21" s="65">
        <v>19823.12</v>
      </c>
      <c r="E21" s="65">
        <v>26461.55</v>
      </c>
      <c r="F21" s="65">
        <v>-6638.43</v>
      </c>
      <c r="G21" s="66"/>
      <c r="H21" s="65">
        <v>1288.4100000000001</v>
      </c>
      <c r="I21" s="66"/>
    </row>
    <row r="22" spans="1:9" x14ac:dyDescent="0.35">
      <c r="A22" s="64">
        <v>114100000</v>
      </c>
      <c r="B22" s="64" t="s">
        <v>96</v>
      </c>
      <c r="C22" s="65">
        <v>7926.84</v>
      </c>
      <c r="D22" s="65">
        <v>19823.12</v>
      </c>
      <c r="E22" s="65">
        <v>26461.55</v>
      </c>
      <c r="F22" s="65">
        <v>-6638.43</v>
      </c>
      <c r="G22" s="66"/>
      <c r="H22" s="65">
        <v>1288.4100000000001</v>
      </c>
      <c r="I22" s="66"/>
    </row>
    <row r="23" spans="1:9" x14ac:dyDescent="0.35">
      <c r="A23" s="64">
        <v>116</v>
      </c>
      <c r="B23" s="64" t="s">
        <v>97</v>
      </c>
      <c r="C23" s="67">
        <v>109.72</v>
      </c>
      <c r="D23" s="67">
        <v>184.86</v>
      </c>
      <c r="E23" s="67">
        <v>0</v>
      </c>
      <c r="F23" s="67">
        <v>184.86</v>
      </c>
      <c r="G23" s="66"/>
      <c r="H23" s="67">
        <v>294.58</v>
      </c>
      <c r="I23" s="66"/>
    </row>
    <row r="24" spans="1:9" x14ac:dyDescent="0.35">
      <c r="A24" s="64">
        <v>1160</v>
      </c>
      <c r="B24" s="64" t="s">
        <v>98</v>
      </c>
      <c r="C24" s="67">
        <v>109.72</v>
      </c>
      <c r="D24" s="67">
        <v>184.86</v>
      </c>
      <c r="E24" s="67">
        <v>0</v>
      </c>
      <c r="F24" s="67">
        <v>184.86</v>
      </c>
      <c r="G24" s="66"/>
      <c r="H24" s="67">
        <v>294.58</v>
      </c>
      <c r="I24" s="66"/>
    </row>
    <row r="25" spans="1:9" x14ac:dyDescent="0.35">
      <c r="A25" s="64">
        <v>1160000</v>
      </c>
      <c r="B25" s="64" t="s">
        <v>98</v>
      </c>
      <c r="C25" s="67">
        <v>0</v>
      </c>
      <c r="D25" s="67">
        <v>130</v>
      </c>
      <c r="E25" s="67">
        <v>0</v>
      </c>
      <c r="F25" s="67">
        <v>130</v>
      </c>
      <c r="G25" s="66"/>
      <c r="H25" s="67">
        <v>130</v>
      </c>
      <c r="I25" s="66"/>
    </row>
    <row r="26" spans="1:9" x14ac:dyDescent="0.35">
      <c r="A26" s="64">
        <v>116000000</v>
      </c>
      <c r="B26" s="64" t="s">
        <v>99</v>
      </c>
      <c r="C26" s="67">
        <v>0</v>
      </c>
      <c r="D26" s="67">
        <v>130</v>
      </c>
      <c r="E26" s="67">
        <v>0</v>
      </c>
      <c r="F26" s="67">
        <v>130</v>
      </c>
      <c r="G26" s="66"/>
      <c r="H26" s="67">
        <v>130</v>
      </c>
      <c r="I26" s="66"/>
    </row>
    <row r="27" spans="1:9" x14ac:dyDescent="0.35">
      <c r="A27" s="64">
        <v>1160020</v>
      </c>
      <c r="B27" s="64" t="s">
        <v>100</v>
      </c>
      <c r="C27" s="67">
        <v>109.72</v>
      </c>
      <c r="D27" s="67">
        <v>54.86</v>
      </c>
      <c r="E27" s="67">
        <v>0</v>
      </c>
      <c r="F27" s="67">
        <v>54.86</v>
      </c>
      <c r="G27" s="66"/>
      <c r="H27" s="67">
        <v>164.58</v>
      </c>
      <c r="I27" s="66"/>
    </row>
    <row r="28" spans="1:9" x14ac:dyDescent="0.35">
      <c r="A28" s="64">
        <v>116002000</v>
      </c>
      <c r="B28" s="64" t="s">
        <v>101</v>
      </c>
      <c r="C28" s="67">
        <v>109.72</v>
      </c>
      <c r="D28" s="67">
        <v>54.86</v>
      </c>
      <c r="E28" s="67">
        <v>0</v>
      </c>
      <c r="F28" s="67">
        <v>54.86</v>
      </c>
      <c r="G28" s="66"/>
      <c r="H28" s="67">
        <v>164.58</v>
      </c>
      <c r="I28" s="66"/>
    </row>
    <row r="29" spans="1:9" x14ac:dyDescent="0.35">
      <c r="A29" s="64">
        <v>117</v>
      </c>
      <c r="B29" s="64" t="s">
        <v>102</v>
      </c>
      <c r="C29" s="65">
        <v>44939.360000000001</v>
      </c>
      <c r="D29" s="65">
        <v>1423.75</v>
      </c>
      <c r="E29" s="65">
        <v>1443.12</v>
      </c>
      <c r="F29" s="67">
        <v>-19.37</v>
      </c>
      <c r="G29" s="66"/>
      <c r="H29" s="65">
        <v>44919.99</v>
      </c>
      <c r="I29" s="66"/>
    </row>
    <row r="30" spans="1:9" x14ac:dyDescent="0.35">
      <c r="A30" s="64">
        <v>1170</v>
      </c>
      <c r="B30" s="64" t="s">
        <v>103</v>
      </c>
      <c r="C30" s="65">
        <v>44939.360000000001</v>
      </c>
      <c r="D30" s="65">
        <v>1423.75</v>
      </c>
      <c r="E30" s="65">
        <v>1443.12</v>
      </c>
      <c r="F30" s="67">
        <v>-19.37</v>
      </c>
      <c r="G30" s="66"/>
      <c r="H30" s="65">
        <v>44919.99</v>
      </c>
      <c r="I30" s="66"/>
    </row>
    <row r="31" spans="1:9" x14ac:dyDescent="0.35">
      <c r="A31" s="64">
        <v>1170000</v>
      </c>
      <c r="B31" s="64" t="s">
        <v>104</v>
      </c>
      <c r="C31" s="65">
        <v>15744.06</v>
      </c>
      <c r="D31" s="65">
        <v>1000</v>
      </c>
      <c r="E31" s="67">
        <v>768.9</v>
      </c>
      <c r="F31" s="67">
        <v>231.1</v>
      </c>
      <c r="G31" s="66"/>
      <c r="H31" s="65">
        <v>15975.16</v>
      </c>
      <c r="I31" s="66"/>
    </row>
    <row r="32" spans="1:9" x14ac:dyDescent="0.35">
      <c r="A32" s="64">
        <v>117000000</v>
      </c>
      <c r="B32" s="64" t="s">
        <v>105</v>
      </c>
      <c r="C32" s="65">
        <v>15744.06</v>
      </c>
      <c r="D32" s="65">
        <v>1000</v>
      </c>
      <c r="E32" s="67">
        <v>768.9</v>
      </c>
      <c r="F32" s="67">
        <v>231.1</v>
      </c>
      <c r="G32" s="66"/>
      <c r="H32" s="65">
        <v>15975.16</v>
      </c>
      <c r="I32" s="66"/>
    </row>
    <row r="33" spans="1:9" ht="21.5" x14ac:dyDescent="0.35">
      <c r="A33" s="64">
        <v>1170090</v>
      </c>
      <c r="B33" s="64" t="s">
        <v>106</v>
      </c>
      <c r="C33" s="65">
        <v>29195.3</v>
      </c>
      <c r="D33" s="67">
        <v>423.75</v>
      </c>
      <c r="E33" s="67">
        <v>674.22</v>
      </c>
      <c r="F33" s="67">
        <v>-250.47</v>
      </c>
      <c r="G33" s="66"/>
      <c r="H33" s="65">
        <v>28944.83</v>
      </c>
      <c r="I33" s="66"/>
    </row>
    <row r="34" spans="1:9" ht="21.5" x14ac:dyDescent="0.35">
      <c r="A34" s="64">
        <v>117009000</v>
      </c>
      <c r="B34" s="64" t="s">
        <v>107</v>
      </c>
      <c r="C34" s="65">
        <v>29195.3</v>
      </c>
      <c r="D34" s="67">
        <v>423.75</v>
      </c>
      <c r="E34" s="67">
        <v>674.22</v>
      </c>
      <c r="F34" s="67">
        <v>-250.47</v>
      </c>
      <c r="G34" s="66"/>
      <c r="H34" s="65">
        <v>28944.83</v>
      </c>
      <c r="I34" s="66"/>
    </row>
    <row r="35" spans="1:9" x14ac:dyDescent="0.35">
      <c r="A35" s="64">
        <v>2</v>
      </c>
      <c r="B35" s="64" t="s">
        <v>7</v>
      </c>
      <c r="C35" s="65">
        <v>441227.56</v>
      </c>
      <c r="D35" s="65">
        <v>66393.759999999995</v>
      </c>
      <c r="E35" s="65">
        <v>22915.96</v>
      </c>
      <c r="F35" s="65">
        <v>43477.8</v>
      </c>
      <c r="G35" s="66"/>
      <c r="H35" s="65">
        <v>397749.76000000001</v>
      </c>
      <c r="I35" s="66"/>
    </row>
    <row r="36" spans="1:9" x14ac:dyDescent="0.35">
      <c r="A36" s="64">
        <v>21</v>
      </c>
      <c r="B36" s="64" t="s">
        <v>108</v>
      </c>
      <c r="C36" s="65">
        <v>441227.56</v>
      </c>
      <c r="D36" s="65">
        <v>66393.759999999995</v>
      </c>
      <c r="E36" s="65">
        <v>22915.96</v>
      </c>
      <c r="F36" s="65">
        <v>43477.8</v>
      </c>
      <c r="G36" s="66"/>
      <c r="H36" s="65">
        <v>397749.76000000001</v>
      </c>
      <c r="I36" s="66"/>
    </row>
    <row r="37" spans="1:9" x14ac:dyDescent="0.35">
      <c r="A37" s="64">
        <v>212</v>
      </c>
      <c r="B37" s="64" t="s">
        <v>109</v>
      </c>
      <c r="C37" s="65">
        <v>86927.2</v>
      </c>
      <c r="D37" s="65">
        <v>7277.31</v>
      </c>
      <c r="E37" s="67">
        <v>0</v>
      </c>
      <c r="F37" s="65">
        <v>7277.31</v>
      </c>
      <c r="G37" s="66"/>
      <c r="H37" s="65">
        <v>79649.89</v>
      </c>
      <c r="I37" s="66"/>
    </row>
    <row r="38" spans="1:9" ht="21.5" x14ac:dyDescent="0.35">
      <c r="A38" s="64">
        <v>2120</v>
      </c>
      <c r="B38" s="64" t="s">
        <v>110</v>
      </c>
      <c r="C38" s="65">
        <v>86927.2</v>
      </c>
      <c r="D38" s="65">
        <v>7277.31</v>
      </c>
      <c r="E38" s="67">
        <v>0</v>
      </c>
      <c r="F38" s="65">
        <v>7277.31</v>
      </c>
      <c r="G38" s="66"/>
      <c r="H38" s="65">
        <v>79649.89</v>
      </c>
      <c r="I38" s="66"/>
    </row>
    <row r="39" spans="1:9" ht="21.5" x14ac:dyDescent="0.35">
      <c r="A39" s="64">
        <v>2120000</v>
      </c>
      <c r="B39" s="64" t="s">
        <v>110</v>
      </c>
      <c r="C39" s="65">
        <v>86927.2</v>
      </c>
      <c r="D39" s="65">
        <v>7277.31</v>
      </c>
      <c r="E39" s="67">
        <v>0</v>
      </c>
      <c r="F39" s="65">
        <v>7277.31</v>
      </c>
      <c r="G39" s="66"/>
      <c r="H39" s="65">
        <v>79649.89</v>
      </c>
      <c r="I39" s="66"/>
    </row>
    <row r="40" spans="1:9" ht="21.5" x14ac:dyDescent="0.35">
      <c r="A40" s="64">
        <v>212000000</v>
      </c>
      <c r="B40" s="64" t="s">
        <v>111</v>
      </c>
      <c r="C40" s="65">
        <v>86927.2</v>
      </c>
      <c r="D40" s="65">
        <v>7277.31</v>
      </c>
      <c r="E40" s="67">
        <v>0</v>
      </c>
      <c r="F40" s="65">
        <v>7277.31</v>
      </c>
      <c r="G40" s="66"/>
      <c r="H40" s="65">
        <v>79649.89</v>
      </c>
      <c r="I40" s="66"/>
    </row>
    <row r="41" spans="1:9" x14ac:dyDescent="0.35">
      <c r="A41" s="64">
        <v>213</v>
      </c>
      <c r="B41" s="64" t="s">
        <v>112</v>
      </c>
      <c r="C41" s="65">
        <v>21436.240000000002</v>
      </c>
      <c r="D41" s="65">
        <v>23733.279999999999</v>
      </c>
      <c r="E41" s="65">
        <v>16816.650000000001</v>
      </c>
      <c r="F41" s="65">
        <v>6916.63</v>
      </c>
      <c r="G41" s="66"/>
      <c r="H41" s="65">
        <v>14519.61</v>
      </c>
      <c r="I41" s="66"/>
    </row>
    <row r="42" spans="1:9" x14ac:dyDescent="0.35">
      <c r="A42" s="64">
        <v>2130</v>
      </c>
      <c r="B42" s="64" t="s">
        <v>113</v>
      </c>
      <c r="C42" s="65">
        <v>21436.240000000002</v>
      </c>
      <c r="D42" s="65">
        <v>23733.279999999999</v>
      </c>
      <c r="E42" s="65">
        <v>16816.650000000001</v>
      </c>
      <c r="F42" s="65">
        <v>6916.63</v>
      </c>
      <c r="G42" s="66"/>
      <c r="H42" s="65">
        <v>14519.61</v>
      </c>
      <c r="I42" s="66"/>
    </row>
    <row r="43" spans="1:9" ht="21.5" x14ac:dyDescent="0.35">
      <c r="A43" s="64">
        <v>2130000</v>
      </c>
      <c r="B43" s="64" t="s">
        <v>110</v>
      </c>
      <c r="C43" s="65">
        <v>21436.240000000002</v>
      </c>
      <c r="D43" s="65">
        <v>23733.279999999999</v>
      </c>
      <c r="E43" s="65">
        <v>16816.650000000001</v>
      </c>
      <c r="F43" s="65">
        <v>6916.63</v>
      </c>
      <c r="G43" s="66"/>
      <c r="H43" s="65">
        <v>14519.61</v>
      </c>
      <c r="I43" s="66"/>
    </row>
    <row r="44" spans="1:9" ht="21.5" x14ac:dyDescent="0.35">
      <c r="A44" s="64">
        <v>213000000</v>
      </c>
      <c r="B44" s="64" t="s">
        <v>111</v>
      </c>
      <c r="C44" s="65">
        <v>21436.240000000002</v>
      </c>
      <c r="D44" s="65">
        <v>23733.279999999999</v>
      </c>
      <c r="E44" s="65">
        <v>16816.650000000001</v>
      </c>
      <c r="F44" s="65">
        <v>6916.63</v>
      </c>
      <c r="G44" s="66"/>
      <c r="H44" s="65">
        <v>14519.61</v>
      </c>
      <c r="I44" s="66"/>
    </row>
    <row r="45" spans="1:9" x14ac:dyDescent="0.35">
      <c r="A45" s="64">
        <v>214</v>
      </c>
      <c r="B45" s="64" t="s">
        <v>114</v>
      </c>
      <c r="C45" s="65">
        <v>327553.39</v>
      </c>
      <c r="D45" s="65">
        <v>32259.81</v>
      </c>
      <c r="E45" s="65">
        <v>4917.49</v>
      </c>
      <c r="F45" s="65">
        <v>27342.32</v>
      </c>
      <c r="G45" s="66"/>
      <c r="H45" s="65">
        <v>300211.07</v>
      </c>
      <c r="I45" s="66"/>
    </row>
    <row r="46" spans="1:9" x14ac:dyDescent="0.35">
      <c r="A46" s="64">
        <v>2141</v>
      </c>
      <c r="B46" s="64" t="s">
        <v>115</v>
      </c>
      <c r="C46" s="65">
        <v>8621.5300000000007</v>
      </c>
      <c r="D46" s="65">
        <v>7745.13</v>
      </c>
      <c r="E46" s="65">
        <v>4864.2</v>
      </c>
      <c r="F46" s="65">
        <v>2880.93</v>
      </c>
      <c r="G46" s="66"/>
      <c r="H46" s="65">
        <v>5740.6</v>
      </c>
      <c r="I46" s="66"/>
    </row>
    <row r="47" spans="1:9" x14ac:dyDescent="0.35">
      <c r="A47" s="64">
        <v>2141000</v>
      </c>
      <c r="B47" s="64" t="s">
        <v>116</v>
      </c>
      <c r="C47" s="65">
        <v>8621.5300000000007</v>
      </c>
      <c r="D47" s="65">
        <v>7745.13</v>
      </c>
      <c r="E47" s="65">
        <v>4864.2</v>
      </c>
      <c r="F47" s="65">
        <v>2880.93</v>
      </c>
      <c r="G47" s="66"/>
      <c r="H47" s="65">
        <v>5740.6</v>
      </c>
      <c r="I47" s="66"/>
    </row>
    <row r="48" spans="1:9" x14ac:dyDescent="0.35">
      <c r="A48" s="64">
        <v>214100000</v>
      </c>
      <c r="B48" s="64" t="s">
        <v>117</v>
      </c>
      <c r="C48" s="65">
        <v>8621.5300000000007</v>
      </c>
      <c r="D48" s="65">
        <v>7745.13</v>
      </c>
      <c r="E48" s="65">
        <v>4864.2</v>
      </c>
      <c r="F48" s="65">
        <v>2880.93</v>
      </c>
      <c r="G48" s="66"/>
      <c r="H48" s="65">
        <v>5740.6</v>
      </c>
      <c r="I48" s="66"/>
    </row>
    <row r="49" spans="1:9" x14ac:dyDescent="0.35">
      <c r="A49" s="64">
        <v>2143</v>
      </c>
      <c r="B49" s="64" t="s">
        <v>118</v>
      </c>
      <c r="C49" s="67">
        <v>72.959999999999994</v>
      </c>
      <c r="D49" s="67">
        <v>0</v>
      </c>
      <c r="E49" s="67">
        <v>42.24</v>
      </c>
      <c r="F49" s="67">
        <v>-42.24</v>
      </c>
      <c r="G49" s="66"/>
      <c r="H49" s="67">
        <v>115.2</v>
      </c>
      <c r="I49" s="66"/>
    </row>
    <row r="50" spans="1:9" x14ac:dyDescent="0.35">
      <c r="A50" s="64">
        <v>2143090</v>
      </c>
      <c r="B50" s="64" t="s">
        <v>119</v>
      </c>
      <c r="C50" s="67">
        <v>72.959999999999994</v>
      </c>
      <c r="D50" s="67">
        <v>0</v>
      </c>
      <c r="E50" s="67">
        <v>42.24</v>
      </c>
      <c r="F50" s="67">
        <v>-42.24</v>
      </c>
      <c r="G50" s="66"/>
      <c r="H50" s="67">
        <v>115.2</v>
      </c>
      <c r="I50" s="66"/>
    </row>
    <row r="51" spans="1:9" x14ac:dyDescent="0.35">
      <c r="A51" s="64">
        <v>214309000</v>
      </c>
      <c r="B51" s="64" t="s">
        <v>120</v>
      </c>
      <c r="C51" s="67">
        <v>72.959999999999994</v>
      </c>
      <c r="D51" s="67">
        <v>0</v>
      </c>
      <c r="E51" s="67">
        <v>42.24</v>
      </c>
      <c r="F51" s="67">
        <v>-42.24</v>
      </c>
      <c r="G51" s="66"/>
      <c r="H51" s="67">
        <v>115.2</v>
      </c>
      <c r="I51" s="66"/>
    </row>
    <row r="52" spans="1:9" x14ac:dyDescent="0.35">
      <c r="A52" s="64">
        <v>2144</v>
      </c>
      <c r="B52" s="64" t="s">
        <v>121</v>
      </c>
      <c r="C52" s="67">
        <v>60</v>
      </c>
      <c r="D52" s="67">
        <v>60</v>
      </c>
      <c r="E52" s="67">
        <v>11.05</v>
      </c>
      <c r="F52" s="67">
        <v>48.95</v>
      </c>
      <c r="G52" s="66"/>
      <c r="H52" s="67">
        <v>11.05</v>
      </c>
      <c r="I52" s="66"/>
    </row>
    <row r="53" spans="1:9" x14ac:dyDescent="0.35">
      <c r="A53" s="64">
        <v>2144000</v>
      </c>
      <c r="B53" s="64" t="s">
        <v>121</v>
      </c>
      <c r="C53" s="67">
        <v>60</v>
      </c>
      <c r="D53" s="67">
        <v>60</v>
      </c>
      <c r="E53" s="67">
        <v>11.05</v>
      </c>
      <c r="F53" s="67">
        <v>48.95</v>
      </c>
      <c r="G53" s="66"/>
      <c r="H53" s="67">
        <v>11.05</v>
      </c>
      <c r="I53" s="66"/>
    </row>
    <row r="54" spans="1:9" x14ac:dyDescent="0.35">
      <c r="A54" s="64">
        <v>214400000</v>
      </c>
      <c r="B54" s="64" t="s">
        <v>122</v>
      </c>
      <c r="C54" s="67">
        <v>60</v>
      </c>
      <c r="D54" s="67">
        <v>60</v>
      </c>
      <c r="E54" s="67">
        <v>11.05</v>
      </c>
      <c r="F54" s="67">
        <v>48.95</v>
      </c>
      <c r="G54" s="66"/>
      <c r="H54" s="67">
        <v>11.05</v>
      </c>
      <c r="I54" s="66"/>
    </row>
    <row r="55" spans="1:9" x14ac:dyDescent="0.35">
      <c r="A55" s="64">
        <v>2146</v>
      </c>
      <c r="B55" s="64" t="s">
        <v>123</v>
      </c>
      <c r="C55" s="65">
        <v>6740.5</v>
      </c>
      <c r="D55" s="67">
        <v>850</v>
      </c>
      <c r="E55" s="67">
        <v>0</v>
      </c>
      <c r="F55" s="67">
        <v>850</v>
      </c>
      <c r="G55" s="66"/>
      <c r="H55" s="65">
        <v>5890.5</v>
      </c>
      <c r="I55" s="66"/>
    </row>
    <row r="56" spans="1:9" x14ac:dyDescent="0.35">
      <c r="A56" s="64">
        <v>2146010</v>
      </c>
      <c r="B56" s="64" t="s">
        <v>124</v>
      </c>
      <c r="C56" s="65">
        <v>6740.5</v>
      </c>
      <c r="D56" s="67">
        <v>850</v>
      </c>
      <c r="E56" s="67">
        <v>0</v>
      </c>
      <c r="F56" s="67">
        <v>850</v>
      </c>
      <c r="G56" s="66"/>
      <c r="H56" s="65">
        <v>5890.5</v>
      </c>
      <c r="I56" s="66"/>
    </row>
    <row r="57" spans="1:9" x14ac:dyDescent="0.35">
      <c r="A57" s="64">
        <v>214601000</v>
      </c>
      <c r="B57" s="64" t="s">
        <v>125</v>
      </c>
      <c r="C57" s="65">
        <v>6740.5</v>
      </c>
      <c r="D57" s="67">
        <v>850</v>
      </c>
      <c r="E57" s="67">
        <v>0</v>
      </c>
      <c r="F57" s="67">
        <v>850</v>
      </c>
      <c r="G57" s="66"/>
      <c r="H57" s="65">
        <v>5890.5</v>
      </c>
      <c r="I57" s="66"/>
    </row>
    <row r="58" spans="1:9" x14ac:dyDescent="0.35">
      <c r="A58" s="64">
        <v>2147</v>
      </c>
      <c r="B58" s="64" t="s">
        <v>126</v>
      </c>
      <c r="C58" s="65">
        <v>312058.40000000002</v>
      </c>
      <c r="D58" s="65">
        <v>23604.68</v>
      </c>
      <c r="E58" s="67">
        <v>0</v>
      </c>
      <c r="F58" s="65">
        <v>23604.68</v>
      </c>
      <c r="G58" s="66"/>
      <c r="H58" s="65">
        <v>288453.71999999997</v>
      </c>
      <c r="I58" s="66"/>
    </row>
    <row r="59" spans="1:9" x14ac:dyDescent="0.35">
      <c r="A59" s="64">
        <v>2147090</v>
      </c>
      <c r="B59" s="64" t="s">
        <v>119</v>
      </c>
      <c r="C59" s="65">
        <v>312058.40000000002</v>
      </c>
      <c r="D59" s="65">
        <v>23604.68</v>
      </c>
      <c r="E59" s="67">
        <v>0</v>
      </c>
      <c r="F59" s="65">
        <v>23604.68</v>
      </c>
      <c r="G59" s="66"/>
      <c r="H59" s="65">
        <v>288453.71999999997</v>
      </c>
      <c r="I59" s="66"/>
    </row>
    <row r="60" spans="1:9" x14ac:dyDescent="0.35">
      <c r="A60" s="64">
        <v>214709000</v>
      </c>
      <c r="B60" s="64" t="s">
        <v>120</v>
      </c>
      <c r="C60" s="65">
        <v>312058.40000000002</v>
      </c>
      <c r="D60" s="65">
        <v>23604.68</v>
      </c>
      <c r="E60" s="67">
        <v>0</v>
      </c>
      <c r="F60" s="65">
        <v>23604.68</v>
      </c>
      <c r="G60" s="66"/>
      <c r="H60" s="65">
        <v>288453.71999999997</v>
      </c>
      <c r="I60" s="66"/>
    </row>
    <row r="61" spans="1:9" x14ac:dyDescent="0.35">
      <c r="A61" s="64">
        <v>215</v>
      </c>
      <c r="B61" s="64" t="s">
        <v>127</v>
      </c>
      <c r="C61" s="65">
        <v>5310.73</v>
      </c>
      <c r="D61" s="65">
        <v>3123.36</v>
      </c>
      <c r="E61" s="65">
        <v>1181.82</v>
      </c>
      <c r="F61" s="65">
        <v>1941.54</v>
      </c>
      <c r="G61" s="66"/>
      <c r="H61" s="65">
        <v>3369.19</v>
      </c>
      <c r="I61" s="66"/>
    </row>
    <row r="62" spans="1:9" x14ac:dyDescent="0.35">
      <c r="A62" s="64">
        <v>2150</v>
      </c>
      <c r="B62" s="64" t="s">
        <v>128</v>
      </c>
      <c r="C62" s="65">
        <v>5310.73</v>
      </c>
      <c r="D62" s="65">
        <v>3123.36</v>
      </c>
      <c r="E62" s="65">
        <v>1181.82</v>
      </c>
      <c r="F62" s="65">
        <v>1941.54</v>
      </c>
      <c r="G62" s="66"/>
      <c r="H62" s="65">
        <v>3369.19</v>
      </c>
      <c r="I62" s="66"/>
    </row>
    <row r="63" spans="1:9" x14ac:dyDescent="0.35">
      <c r="A63" s="64">
        <v>2150000</v>
      </c>
      <c r="B63" s="64" t="s">
        <v>128</v>
      </c>
      <c r="C63" s="65">
        <v>2132.44</v>
      </c>
      <c r="D63" s="67">
        <v>0</v>
      </c>
      <c r="E63" s="65">
        <v>1181.82</v>
      </c>
      <c r="F63" s="65">
        <v>-1181.82</v>
      </c>
      <c r="G63" s="66"/>
      <c r="H63" s="65">
        <v>3314.26</v>
      </c>
      <c r="I63" s="66"/>
    </row>
    <row r="64" spans="1:9" x14ac:dyDescent="0.35">
      <c r="A64" s="64">
        <v>215000000</v>
      </c>
      <c r="B64" s="64" t="s">
        <v>129</v>
      </c>
      <c r="C64" s="65">
        <v>2132.44</v>
      </c>
      <c r="D64" s="67">
        <v>0</v>
      </c>
      <c r="E64" s="65">
        <v>1181.82</v>
      </c>
      <c r="F64" s="65">
        <v>-1181.82</v>
      </c>
      <c r="G64" s="66"/>
      <c r="H64" s="65">
        <v>3314.26</v>
      </c>
      <c r="I64" s="66"/>
    </row>
    <row r="65" spans="1:9" x14ac:dyDescent="0.35">
      <c r="A65" s="64">
        <v>2150010</v>
      </c>
      <c r="B65" s="64" t="s">
        <v>130</v>
      </c>
      <c r="C65" s="65">
        <v>3178.29</v>
      </c>
      <c r="D65" s="65">
        <v>3123.36</v>
      </c>
      <c r="E65" s="67">
        <v>0</v>
      </c>
      <c r="F65" s="65">
        <v>3123.36</v>
      </c>
      <c r="G65" s="66"/>
      <c r="H65" s="67">
        <v>54.93</v>
      </c>
      <c r="I65" s="66"/>
    </row>
    <row r="66" spans="1:9" x14ac:dyDescent="0.35">
      <c r="A66" s="64">
        <v>215001000</v>
      </c>
      <c r="B66" s="64" t="s">
        <v>131</v>
      </c>
      <c r="C66" s="65">
        <v>3178.29</v>
      </c>
      <c r="D66" s="65">
        <v>3123.36</v>
      </c>
      <c r="E66" s="67">
        <v>0</v>
      </c>
      <c r="F66" s="65">
        <v>3123.36</v>
      </c>
      <c r="G66" s="66"/>
      <c r="H66" s="67">
        <v>54.93</v>
      </c>
      <c r="I66" s="66"/>
    </row>
    <row r="67" spans="1:9" x14ac:dyDescent="0.35">
      <c r="A67" s="64">
        <v>4</v>
      </c>
      <c r="B67" s="64" t="s">
        <v>132</v>
      </c>
      <c r="C67" s="65">
        <v>41079.57</v>
      </c>
      <c r="D67" s="65">
        <v>23167.91</v>
      </c>
      <c r="E67" s="67">
        <v>0</v>
      </c>
      <c r="F67" s="65">
        <v>23167.91</v>
      </c>
      <c r="G67" s="66"/>
      <c r="H67" s="65">
        <v>64247.48</v>
      </c>
      <c r="I67" s="66"/>
    </row>
    <row r="68" spans="1:9" x14ac:dyDescent="0.35">
      <c r="A68" s="64">
        <v>41</v>
      </c>
      <c r="B68" s="64" t="s">
        <v>13</v>
      </c>
      <c r="C68" s="65">
        <v>41079.57</v>
      </c>
      <c r="D68" s="65">
        <v>23166.21</v>
      </c>
      <c r="E68" s="67">
        <v>0</v>
      </c>
      <c r="F68" s="65">
        <v>23166.21</v>
      </c>
      <c r="G68" s="66"/>
      <c r="H68" s="65">
        <v>64245.78</v>
      </c>
      <c r="I68" s="66"/>
    </row>
    <row r="69" spans="1:9" ht="21.5" x14ac:dyDescent="0.35">
      <c r="A69" s="64">
        <v>410</v>
      </c>
      <c r="B69" s="64" t="s">
        <v>133</v>
      </c>
      <c r="C69" s="67">
        <v>551.07000000000005</v>
      </c>
      <c r="D69" s="67">
        <v>315.26</v>
      </c>
      <c r="E69" s="67">
        <v>0</v>
      </c>
      <c r="F69" s="67">
        <v>315.26</v>
      </c>
      <c r="G69" s="66"/>
      <c r="H69" s="67">
        <v>866.33</v>
      </c>
      <c r="I69" s="66"/>
    </row>
    <row r="70" spans="1:9" ht="21.5" x14ac:dyDescent="0.35">
      <c r="A70" s="64">
        <v>4104</v>
      </c>
      <c r="B70" s="64" t="s">
        <v>134</v>
      </c>
      <c r="C70" s="67">
        <v>551.07000000000005</v>
      </c>
      <c r="D70" s="67">
        <v>315.26</v>
      </c>
      <c r="E70" s="67">
        <v>0</v>
      </c>
      <c r="F70" s="67">
        <v>315.26</v>
      </c>
      <c r="G70" s="66"/>
      <c r="H70" s="67">
        <v>866.33</v>
      </c>
      <c r="I70" s="66"/>
    </row>
    <row r="71" spans="1:9" x14ac:dyDescent="0.35">
      <c r="A71" s="64">
        <v>4104000</v>
      </c>
      <c r="B71" s="64" t="s">
        <v>135</v>
      </c>
      <c r="C71" s="67">
        <v>538.59</v>
      </c>
      <c r="D71" s="67">
        <v>303.82</v>
      </c>
      <c r="E71" s="67">
        <v>0</v>
      </c>
      <c r="F71" s="67">
        <v>303.82</v>
      </c>
      <c r="G71" s="66"/>
      <c r="H71" s="67">
        <v>842.41</v>
      </c>
      <c r="I71" s="66"/>
    </row>
    <row r="72" spans="1:9" x14ac:dyDescent="0.35">
      <c r="A72" s="64">
        <v>410400000</v>
      </c>
      <c r="B72" s="64" t="s">
        <v>136</v>
      </c>
      <c r="C72" s="67">
        <v>538.59</v>
      </c>
      <c r="D72" s="67">
        <v>303.82</v>
      </c>
      <c r="E72" s="67">
        <v>0</v>
      </c>
      <c r="F72" s="67">
        <v>303.82</v>
      </c>
      <c r="G72" s="66"/>
      <c r="H72" s="67">
        <v>842.41</v>
      </c>
      <c r="I72" s="66"/>
    </row>
    <row r="73" spans="1:9" x14ac:dyDescent="0.35">
      <c r="A73" s="64">
        <v>4104010</v>
      </c>
      <c r="B73" s="64" t="s">
        <v>137</v>
      </c>
      <c r="C73" s="67">
        <v>12.48</v>
      </c>
      <c r="D73" s="67">
        <v>11.44</v>
      </c>
      <c r="E73" s="67">
        <v>0</v>
      </c>
      <c r="F73" s="67">
        <v>11.44</v>
      </c>
      <c r="G73" s="66"/>
      <c r="H73" s="67">
        <v>23.92</v>
      </c>
      <c r="I73" s="66"/>
    </row>
    <row r="74" spans="1:9" x14ac:dyDescent="0.35">
      <c r="A74" s="64">
        <v>410401000</v>
      </c>
      <c r="B74" s="64" t="s">
        <v>138</v>
      </c>
      <c r="C74" s="67">
        <v>12.48</v>
      </c>
      <c r="D74" s="67">
        <v>11.44</v>
      </c>
      <c r="E74" s="67">
        <v>0</v>
      </c>
      <c r="F74" s="67">
        <v>11.44</v>
      </c>
      <c r="G74" s="66"/>
      <c r="H74" s="67">
        <v>23.92</v>
      </c>
      <c r="I74" s="66"/>
    </row>
    <row r="75" spans="1:9" ht="21.5" x14ac:dyDescent="0.35">
      <c r="A75" s="64">
        <v>412</v>
      </c>
      <c r="B75" s="64" t="s">
        <v>139</v>
      </c>
      <c r="C75" s="65">
        <v>30017.01</v>
      </c>
      <c r="D75" s="65">
        <v>16896.95</v>
      </c>
      <c r="E75" s="67">
        <v>0</v>
      </c>
      <c r="F75" s="65">
        <v>16896.95</v>
      </c>
      <c r="G75" s="66"/>
      <c r="H75" s="65">
        <v>46913.96</v>
      </c>
      <c r="I75" s="66"/>
    </row>
    <row r="76" spans="1:9" x14ac:dyDescent="0.35">
      <c r="A76" s="64">
        <v>4120</v>
      </c>
      <c r="B76" s="64" t="s">
        <v>140</v>
      </c>
      <c r="C76" s="65">
        <v>29874.66</v>
      </c>
      <c r="D76" s="65">
        <v>16816.650000000001</v>
      </c>
      <c r="E76" s="67">
        <v>0</v>
      </c>
      <c r="F76" s="65">
        <v>16816.650000000001</v>
      </c>
      <c r="G76" s="66"/>
      <c r="H76" s="65">
        <v>46691.31</v>
      </c>
      <c r="I76" s="66"/>
    </row>
    <row r="77" spans="1:9" ht="21.5" x14ac:dyDescent="0.35">
      <c r="A77" s="64">
        <v>4120000</v>
      </c>
      <c r="B77" s="64" t="s">
        <v>141</v>
      </c>
      <c r="C77" s="65">
        <v>29874.66</v>
      </c>
      <c r="D77" s="65">
        <v>16816.650000000001</v>
      </c>
      <c r="E77" s="67">
        <v>0</v>
      </c>
      <c r="F77" s="65">
        <v>16816.650000000001</v>
      </c>
      <c r="G77" s="66"/>
      <c r="H77" s="65">
        <v>46691.31</v>
      </c>
      <c r="I77" s="66"/>
    </row>
    <row r="78" spans="1:9" ht="21.5" x14ac:dyDescent="0.35">
      <c r="A78" s="64">
        <v>412000000</v>
      </c>
      <c r="B78" s="64" t="s">
        <v>142</v>
      </c>
      <c r="C78" s="65">
        <v>29874.66</v>
      </c>
      <c r="D78" s="65">
        <v>16816.650000000001</v>
      </c>
      <c r="E78" s="67">
        <v>0</v>
      </c>
      <c r="F78" s="65">
        <v>16816.650000000001</v>
      </c>
      <c r="G78" s="66"/>
      <c r="H78" s="65">
        <v>46691.31</v>
      </c>
      <c r="I78" s="66"/>
    </row>
    <row r="79" spans="1:9" x14ac:dyDescent="0.35">
      <c r="A79" s="64">
        <v>4121</v>
      </c>
      <c r="B79" s="64" t="s">
        <v>143</v>
      </c>
      <c r="C79" s="67">
        <v>142.35</v>
      </c>
      <c r="D79" s="67">
        <v>80.3</v>
      </c>
      <c r="E79" s="67">
        <v>0</v>
      </c>
      <c r="F79" s="67">
        <v>80.3</v>
      </c>
      <c r="G79" s="66"/>
      <c r="H79" s="67">
        <v>222.65</v>
      </c>
      <c r="I79" s="66"/>
    </row>
    <row r="80" spans="1:9" ht="21.5" x14ac:dyDescent="0.35">
      <c r="A80" s="64">
        <v>4121000</v>
      </c>
      <c r="B80" s="64" t="s">
        <v>144</v>
      </c>
      <c r="C80" s="67">
        <v>142.35</v>
      </c>
      <c r="D80" s="67">
        <v>80.3</v>
      </c>
      <c r="E80" s="67">
        <v>0</v>
      </c>
      <c r="F80" s="67">
        <v>80.3</v>
      </c>
      <c r="G80" s="66"/>
      <c r="H80" s="67">
        <v>222.65</v>
      </c>
      <c r="I80" s="66"/>
    </row>
    <row r="81" spans="1:9" ht="21.5" x14ac:dyDescent="0.35">
      <c r="A81" s="64">
        <v>412100000</v>
      </c>
      <c r="B81" s="64" t="s">
        <v>145</v>
      </c>
      <c r="C81" s="67">
        <v>142.35</v>
      </c>
      <c r="D81" s="67">
        <v>80.3</v>
      </c>
      <c r="E81" s="67">
        <v>0</v>
      </c>
      <c r="F81" s="67">
        <v>80.3</v>
      </c>
      <c r="G81" s="66"/>
      <c r="H81" s="67">
        <v>222.65</v>
      </c>
      <c r="I81" s="66"/>
    </row>
    <row r="82" spans="1:9" x14ac:dyDescent="0.35">
      <c r="A82" s="64">
        <v>413</v>
      </c>
      <c r="B82" s="64" t="s">
        <v>146</v>
      </c>
      <c r="C82" s="65">
        <v>8621.5300000000007</v>
      </c>
      <c r="D82" s="65">
        <v>4864.2</v>
      </c>
      <c r="E82" s="67">
        <v>0</v>
      </c>
      <c r="F82" s="65">
        <v>4864.2</v>
      </c>
      <c r="G82" s="66"/>
      <c r="H82" s="65">
        <v>13485.73</v>
      </c>
      <c r="I82" s="66"/>
    </row>
    <row r="83" spans="1:9" x14ac:dyDescent="0.35">
      <c r="A83" s="64">
        <v>4130</v>
      </c>
      <c r="B83" s="64" t="s">
        <v>147</v>
      </c>
      <c r="C83" s="65">
        <v>8621.5300000000007</v>
      </c>
      <c r="D83" s="65">
        <v>4864.2</v>
      </c>
      <c r="E83" s="67">
        <v>0</v>
      </c>
      <c r="F83" s="65">
        <v>4864.2</v>
      </c>
      <c r="G83" s="66"/>
      <c r="H83" s="65">
        <v>13485.73</v>
      </c>
      <c r="I83" s="66"/>
    </row>
    <row r="84" spans="1:9" x14ac:dyDescent="0.35">
      <c r="A84" s="64">
        <v>4130000</v>
      </c>
      <c r="B84" s="64" t="s">
        <v>148</v>
      </c>
      <c r="C84" s="65">
        <v>8621.5300000000007</v>
      </c>
      <c r="D84" s="65">
        <v>4864.2</v>
      </c>
      <c r="E84" s="67">
        <v>0</v>
      </c>
      <c r="F84" s="65">
        <v>4864.2</v>
      </c>
      <c r="G84" s="66"/>
      <c r="H84" s="65">
        <v>13485.73</v>
      </c>
      <c r="I84" s="66"/>
    </row>
    <row r="85" spans="1:9" x14ac:dyDescent="0.35">
      <c r="A85" s="64">
        <v>413000000</v>
      </c>
      <c r="B85" s="64" t="s">
        <v>149</v>
      </c>
      <c r="C85" s="65">
        <v>8621.5300000000007</v>
      </c>
      <c r="D85" s="65">
        <v>4864.2</v>
      </c>
      <c r="E85" s="67">
        <v>0</v>
      </c>
      <c r="F85" s="65">
        <v>4864.2</v>
      </c>
      <c r="G85" s="66"/>
      <c r="H85" s="65">
        <v>13485.73</v>
      </c>
      <c r="I85" s="66"/>
    </row>
    <row r="86" spans="1:9" ht="21.5" x14ac:dyDescent="0.35">
      <c r="A86" s="64">
        <v>414</v>
      </c>
      <c r="B86" s="64" t="s">
        <v>150</v>
      </c>
      <c r="C86" s="65">
        <v>1889.96</v>
      </c>
      <c r="D86" s="65">
        <v>1089.8</v>
      </c>
      <c r="E86" s="67">
        <v>0</v>
      </c>
      <c r="F86" s="65">
        <v>1089.8</v>
      </c>
      <c r="G86" s="66"/>
      <c r="H86" s="65">
        <v>2979.76</v>
      </c>
      <c r="I86" s="66"/>
    </row>
    <row r="87" spans="1:9" x14ac:dyDescent="0.35">
      <c r="A87" s="64">
        <v>4141</v>
      </c>
      <c r="B87" s="64" t="s">
        <v>151</v>
      </c>
      <c r="C87" s="67">
        <v>554.59</v>
      </c>
      <c r="D87" s="67">
        <v>313.94</v>
      </c>
      <c r="E87" s="67">
        <v>0</v>
      </c>
      <c r="F87" s="67">
        <v>313.94</v>
      </c>
      <c r="G87" s="66"/>
      <c r="H87" s="67">
        <v>868.53</v>
      </c>
      <c r="I87" s="66"/>
    </row>
    <row r="88" spans="1:9" x14ac:dyDescent="0.35">
      <c r="A88" s="64">
        <v>4141020</v>
      </c>
      <c r="B88" s="64" t="s">
        <v>152</v>
      </c>
      <c r="C88" s="67">
        <v>481.63</v>
      </c>
      <c r="D88" s="67">
        <v>271.7</v>
      </c>
      <c r="E88" s="67">
        <v>0</v>
      </c>
      <c r="F88" s="67">
        <v>271.7</v>
      </c>
      <c r="G88" s="66"/>
      <c r="H88" s="67">
        <v>753.33</v>
      </c>
      <c r="I88" s="66"/>
    </row>
    <row r="89" spans="1:9" x14ac:dyDescent="0.35">
      <c r="A89" s="64">
        <v>414102000</v>
      </c>
      <c r="B89" s="64" t="s">
        <v>153</v>
      </c>
      <c r="C89" s="67">
        <v>481.63</v>
      </c>
      <c r="D89" s="67">
        <v>271.7</v>
      </c>
      <c r="E89" s="67">
        <v>0</v>
      </c>
      <c r="F89" s="67">
        <v>271.7</v>
      </c>
      <c r="G89" s="66"/>
      <c r="H89" s="67">
        <v>753.33</v>
      </c>
      <c r="I89" s="66"/>
    </row>
    <row r="90" spans="1:9" x14ac:dyDescent="0.35">
      <c r="A90" s="64">
        <v>4141090</v>
      </c>
      <c r="B90" s="64" t="s">
        <v>119</v>
      </c>
      <c r="C90" s="67">
        <v>72.959999999999994</v>
      </c>
      <c r="D90" s="67">
        <v>42.24</v>
      </c>
      <c r="E90" s="67">
        <v>0</v>
      </c>
      <c r="F90" s="67">
        <v>42.24</v>
      </c>
      <c r="G90" s="66"/>
      <c r="H90" s="67">
        <v>115.2</v>
      </c>
      <c r="I90" s="66"/>
    </row>
    <row r="91" spans="1:9" x14ac:dyDescent="0.35">
      <c r="A91" s="64">
        <v>414109000</v>
      </c>
      <c r="B91" s="64" t="s">
        <v>120</v>
      </c>
      <c r="C91" s="67">
        <v>72.959999999999994</v>
      </c>
      <c r="D91" s="67">
        <v>42.24</v>
      </c>
      <c r="E91" s="67">
        <v>0</v>
      </c>
      <c r="F91" s="67">
        <v>42.24</v>
      </c>
      <c r="G91" s="66"/>
      <c r="H91" s="67">
        <v>115.2</v>
      </c>
      <c r="I91" s="66"/>
    </row>
    <row r="92" spans="1:9" x14ac:dyDescent="0.35">
      <c r="A92" s="64">
        <v>4143</v>
      </c>
      <c r="B92" s="64" t="s">
        <v>154</v>
      </c>
      <c r="C92" s="65">
        <v>1333.45</v>
      </c>
      <c r="D92" s="67">
        <v>775.86</v>
      </c>
      <c r="E92" s="67">
        <v>0</v>
      </c>
      <c r="F92" s="67">
        <v>775.86</v>
      </c>
      <c r="G92" s="66"/>
      <c r="H92" s="65">
        <v>2109.31</v>
      </c>
      <c r="I92" s="66"/>
    </row>
    <row r="93" spans="1:9" x14ac:dyDescent="0.35">
      <c r="A93" s="64">
        <v>4143000</v>
      </c>
      <c r="B93" s="64" t="s">
        <v>155</v>
      </c>
      <c r="C93" s="65">
        <v>1333.45</v>
      </c>
      <c r="D93" s="67">
        <v>775.86</v>
      </c>
      <c r="E93" s="67">
        <v>0</v>
      </c>
      <c r="F93" s="67">
        <v>775.86</v>
      </c>
      <c r="G93" s="66"/>
      <c r="H93" s="65">
        <v>2109.31</v>
      </c>
      <c r="I93" s="66"/>
    </row>
    <row r="94" spans="1:9" ht="21.5" x14ac:dyDescent="0.35">
      <c r="A94" s="64">
        <v>414300000</v>
      </c>
      <c r="B94" s="64" t="s">
        <v>156</v>
      </c>
      <c r="C94" s="65">
        <v>1333.45</v>
      </c>
      <c r="D94" s="67">
        <v>775.86</v>
      </c>
      <c r="E94" s="67">
        <v>0</v>
      </c>
      <c r="F94" s="67">
        <v>775.86</v>
      </c>
      <c r="G94" s="66"/>
      <c r="H94" s="65">
        <v>2109.31</v>
      </c>
      <c r="I94" s="66"/>
    </row>
    <row r="95" spans="1:9" x14ac:dyDescent="0.35">
      <c r="A95" s="64">
        <v>43</v>
      </c>
      <c r="B95" s="64" t="s">
        <v>157</v>
      </c>
      <c r="C95" s="67">
        <v>0</v>
      </c>
      <c r="D95" s="67">
        <v>1.7</v>
      </c>
      <c r="E95" s="67">
        <v>0</v>
      </c>
      <c r="F95" s="67">
        <v>1.7</v>
      </c>
      <c r="G95" s="66"/>
      <c r="H95" s="67">
        <v>1.7</v>
      </c>
      <c r="I95" s="66"/>
    </row>
    <row r="96" spans="1:9" x14ac:dyDescent="0.35">
      <c r="A96" s="64">
        <v>430</v>
      </c>
      <c r="B96" s="64" t="s">
        <v>157</v>
      </c>
      <c r="C96" s="67">
        <v>0</v>
      </c>
      <c r="D96" s="67">
        <v>1.7</v>
      </c>
      <c r="E96" s="67">
        <v>0</v>
      </c>
      <c r="F96" s="67">
        <v>1.7</v>
      </c>
      <c r="G96" s="66"/>
      <c r="H96" s="67">
        <v>1.7</v>
      </c>
      <c r="I96" s="66"/>
    </row>
    <row r="97" spans="1:9" x14ac:dyDescent="0.35">
      <c r="A97" s="64">
        <v>4301</v>
      </c>
      <c r="B97" s="64" t="s">
        <v>158</v>
      </c>
      <c r="C97" s="67">
        <v>0</v>
      </c>
      <c r="D97" s="67">
        <v>1.7</v>
      </c>
      <c r="E97" s="67">
        <v>0</v>
      </c>
      <c r="F97" s="67">
        <v>1.7</v>
      </c>
      <c r="G97" s="66"/>
      <c r="H97" s="67">
        <v>1.7</v>
      </c>
      <c r="I97" s="66"/>
    </row>
    <row r="98" spans="1:9" x14ac:dyDescent="0.35">
      <c r="A98" s="64">
        <v>4301000</v>
      </c>
      <c r="B98" s="64" t="s">
        <v>158</v>
      </c>
      <c r="C98" s="67">
        <v>0</v>
      </c>
      <c r="D98" s="67">
        <v>1.7</v>
      </c>
      <c r="E98" s="67">
        <v>0</v>
      </c>
      <c r="F98" s="67">
        <v>1.7</v>
      </c>
      <c r="G98" s="66"/>
      <c r="H98" s="67">
        <v>1.7</v>
      </c>
      <c r="I98" s="66"/>
    </row>
    <row r="99" spans="1:9" x14ac:dyDescent="0.35">
      <c r="A99" s="64">
        <v>430100000</v>
      </c>
      <c r="B99" s="64" t="s">
        <v>159</v>
      </c>
      <c r="C99" s="67">
        <v>0</v>
      </c>
      <c r="D99" s="67">
        <v>1.7</v>
      </c>
      <c r="E99" s="67">
        <v>0</v>
      </c>
      <c r="F99" s="67">
        <v>1.7</v>
      </c>
      <c r="G99" s="66"/>
      <c r="H99" s="67">
        <v>1.7</v>
      </c>
      <c r="I99" s="66"/>
    </row>
    <row r="100" spans="1:9" x14ac:dyDescent="0.35">
      <c r="A100" s="64">
        <v>5</v>
      </c>
      <c r="B100" s="64" t="s">
        <v>160</v>
      </c>
      <c r="C100" s="65">
        <v>75576.7</v>
      </c>
      <c r="D100" s="67">
        <v>0</v>
      </c>
      <c r="E100" s="65">
        <v>43059.18</v>
      </c>
      <c r="F100" s="65">
        <v>-43059.18</v>
      </c>
      <c r="G100" s="66"/>
      <c r="H100" s="65">
        <v>118635.88</v>
      </c>
      <c r="I100" s="66"/>
    </row>
    <row r="101" spans="1:9" x14ac:dyDescent="0.35">
      <c r="A101" s="64">
        <v>51</v>
      </c>
      <c r="B101" s="64" t="s">
        <v>161</v>
      </c>
      <c r="C101" s="65">
        <v>75576.7</v>
      </c>
      <c r="D101" s="67">
        <v>0</v>
      </c>
      <c r="E101" s="65">
        <v>43059.18</v>
      </c>
      <c r="F101" s="65">
        <v>-43059.18</v>
      </c>
      <c r="G101" s="66"/>
      <c r="H101" s="65">
        <v>118635.88</v>
      </c>
      <c r="I101" s="66"/>
    </row>
    <row r="102" spans="1:9" x14ac:dyDescent="0.35">
      <c r="A102" s="64">
        <v>510</v>
      </c>
      <c r="B102" s="64" t="s">
        <v>162</v>
      </c>
      <c r="C102" s="65">
        <v>1439.54</v>
      </c>
      <c r="D102" s="67">
        <v>0</v>
      </c>
      <c r="E102" s="67">
        <v>758.34</v>
      </c>
      <c r="F102" s="67">
        <v>-758.34</v>
      </c>
      <c r="G102" s="66"/>
      <c r="H102" s="65">
        <v>2197.88</v>
      </c>
      <c r="I102" s="66"/>
    </row>
    <row r="103" spans="1:9" x14ac:dyDescent="0.35">
      <c r="A103" s="64">
        <v>5100</v>
      </c>
      <c r="B103" s="64" t="s">
        <v>163</v>
      </c>
      <c r="C103" s="65">
        <v>1439.54</v>
      </c>
      <c r="D103" s="67">
        <v>0</v>
      </c>
      <c r="E103" s="67">
        <v>758.34</v>
      </c>
      <c r="F103" s="67">
        <v>-758.34</v>
      </c>
      <c r="G103" s="66"/>
      <c r="H103" s="65">
        <v>2197.88</v>
      </c>
      <c r="I103" s="66"/>
    </row>
    <row r="104" spans="1:9" x14ac:dyDescent="0.35">
      <c r="A104" s="64">
        <v>5100000</v>
      </c>
      <c r="B104" s="64" t="s">
        <v>164</v>
      </c>
      <c r="C104" s="65">
        <v>1439.54</v>
      </c>
      <c r="D104" s="67">
        <v>0</v>
      </c>
      <c r="E104" s="67">
        <v>758.34</v>
      </c>
      <c r="F104" s="67">
        <v>-758.34</v>
      </c>
      <c r="G104" s="66"/>
      <c r="H104" s="65">
        <v>2197.88</v>
      </c>
      <c r="I104" s="66"/>
    </row>
    <row r="105" spans="1:9" x14ac:dyDescent="0.35">
      <c r="A105" s="64">
        <v>510000000</v>
      </c>
      <c r="B105" s="64" t="s">
        <v>165</v>
      </c>
      <c r="C105" s="65">
        <v>1439.54</v>
      </c>
      <c r="D105" s="67">
        <v>0</v>
      </c>
      <c r="E105" s="67">
        <v>758.34</v>
      </c>
      <c r="F105" s="67">
        <v>-758.34</v>
      </c>
      <c r="G105" s="66"/>
      <c r="H105" s="65">
        <v>2197.88</v>
      </c>
      <c r="I105" s="66"/>
    </row>
    <row r="106" spans="1:9" x14ac:dyDescent="0.35">
      <c r="A106" s="64">
        <v>511</v>
      </c>
      <c r="B106" s="64" t="s">
        <v>166</v>
      </c>
      <c r="C106" s="65">
        <v>74137.16</v>
      </c>
      <c r="D106" s="67">
        <v>0</v>
      </c>
      <c r="E106" s="65">
        <v>42300.84</v>
      </c>
      <c r="F106" s="65">
        <v>-42300.84</v>
      </c>
      <c r="G106" s="66"/>
      <c r="H106" s="65">
        <v>116438</v>
      </c>
      <c r="I106" s="66"/>
    </row>
    <row r="107" spans="1:9" x14ac:dyDescent="0.35">
      <c r="A107" s="64">
        <v>5110</v>
      </c>
      <c r="B107" s="64" t="s">
        <v>167</v>
      </c>
      <c r="C107" s="65">
        <v>74137.16</v>
      </c>
      <c r="D107" s="67">
        <v>0</v>
      </c>
      <c r="E107" s="65">
        <v>42300.84</v>
      </c>
      <c r="F107" s="65">
        <v>-42300.84</v>
      </c>
      <c r="G107" s="66"/>
      <c r="H107" s="65">
        <v>116438</v>
      </c>
      <c r="I107" s="66"/>
    </row>
    <row r="108" spans="1:9" x14ac:dyDescent="0.35">
      <c r="A108" s="64">
        <v>5110010</v>
      </c>
      <c r="B108" s="64" t="s">
        <v>168</v>
      </c>
      <c r="C108" s="65">
        <v>74137.16</v>
      </c>
      <c r="D108" s="67">
        <v>0</v>
      </c>
      <c r="E108" s="65">
        <v>42300.84</v>
      </c>
      <c r="F108" s="65">
        <v>-42300.84</v>
      </c>
      <c r="G108" s="66"/>
      <c r="H108" s="65">
        <v>116438</v>
      </c>
      <c r="I108" s="66"/>
    </row>
    <row r="109" spans="1:9" x14ac:dyDescent="0.35">
      <c r="A109" s="64">
        <v>511001000</v>
      </c>
      <c r="B109" s="64" t="s">
        <v>169</v>
      </c>
      <c r="C109" s="65">
        <v>74137.16</v>
      </c>
      <c r="D109" s="67">
        <v>0</v>
      </c>
      <c r="E109" s="65">
        <v>42300.84</v>
      </c>
      <c r="F109" s="65">
        <v>-42300.84</v>
      </c>
      <c r="G109" s="66"/>
      <c r="H109" s="65">
        <v>116438</v>
      </c>
      <c r="I109" s="66"/>
    </row>
  </sheetData>
  <mergeCells count="1">
    <mergeCell ref="B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249977111117893"/>
    <pageSetUpPr fitToPage="1"/>
  </sheetPr>
  <dimension ref="B1:I66"/>
  <sheetViews>
    <sheetView showGridLines="0" tabSelected="1" zoomScaleNormal="100" workbookViewId="0">
      <selection activeCell="C1" sqref="C1:C1048576"/>
    </sheetView>
  </sheetViews>
  <sheetFormatPr baseColWidth="10" defaultColWidth="11.453125" defaultRowHeight="12.5" x14ac:dyDescent="0.25"/>
  <cols>
    <col min="1" max="1" width="5.26953125" style="25" customWidth="1"/>
    <col min="2" max="2" width="56" style="25" customWidth="1"/>
    <col min="3" max="3" width="29" style="118" customWidth="1"/>
    <col min="4" max="4" width="16" style="24" customWidth="1"/>
    <col min="5" max="5" width="0.7265625" style="25" customWidth="1"/>
    <col min="6" max="6" width="12.7265625" style="25" bestFit="1" customWidth="1"/>
    <col min="7" max="7" width="17.81640625" style="25" bestFit="1" customWidth="1"/>
    <col min="8" max="8" width="11.54296875" style="25" bestFit="1" customWidth="1"/>
    <col min="9" max="9" width="12.81640625" style="25" bestFit="1" customWidth="1"/>
    <col min="10" max="16384" width="11.453125" style="25"/>
  </cols>
  <sheetData>
    <row r="1" spans="2:4" ht="13" x14ac:dyDescent="0.3">
      <c r="B1" s="22"/>
      <c r="C1" s="117"/>
    </row>
    <row r="2" spans="2:4" ht="13" x14ac:dyDescent="0.3">
      <c r="B2" s="22"/>
      <c r="C2" s="117"/>
    </row>
    <row r="3" spans="2:4" ht="13" x14ac:dyDescent="0.3">
      <c r="B3" s="135" t="s">
        <v>62</v>
      </c>
      <c r="C3" s="135"/>
    </row>
    <row r="4" spans="2:4" ht="13" x14ac:dyDescent="0.3">
      <c r="B4" s="135" t="s">
        <v>0</v>
      </c>
      <c r="C4" s="135"/>
    </row>
    <row r="5" spans="2:4" ht="14.25" customHeight="1" x14ac:dyDescent="0.25">
      <c r="B5" s="136" t="s">
        <v>50</v>
      </c>
      <c r="C5" s="136"/>
    </row>
    <row r="6" spans="2:4" ht="14.25" customHeight="1" x14ac:dyDescent="0.25">
      <c r="B6" s="136" t="s">
        <v>51</v>
      </c>
      <c r="C6" s="136"/>
    </row>
    <row r="7" spans="2:4" x14ac:dyDescent="0.25">
      <c r="B7" s="134" t="s">
        <v>1</v>
      </c>
      <c r="C7" s="134"/>
    </row>
    <row r="8" spans="2:4" ht="13" x14ac:dyDescent="0.3">
      <c r="B8" s="135" t="s">
        <v>46</v>
      </c>
      <c r="C8" s="135"/>
    </row>
    <row r="9" spans="2:4" ht="17.25" customHeight="1" x14ac:dyDescent="0.25">
      <c r="B9" s="134" t="s">
        <v>219</v>
      </c>
      <c r="C9" s="134"/>
    </row>
    <row r="10" spans="2:4" ht="17.25" customHeight="1" thickBot="1" x14ac:dyDescent="0.3">
      <c r="B10" s="138" t="s">
        <v>2</v>
      </c>
      <c r="C10" s="138"/>
      <c r="D10" s="26"/>
    </row>
    <row r="11" spans="2:4" ht="8.25" customHeight="1" x14ac:dyDescent="0.25">
      <c r="B11" s="25" t="s">
        <v>3</v>
      </c>
      <c r="D11" s="26"/>
    </row>
    <row r="12" spans="2:4" ht="14.25" customHeight="1" x14ac:dyDescent="0.25">
      <c r="B12" s="106"/>
      <c r="C12" s="119">
        <v>44926</v>
      </c>
      <c r="D12" s="28"/>
    </row>
    <row r="13" spans="2:4" ht="13" x14ac:dyDescent="0.3">
      <c r="B13" s="107" t="s">
        <v>4</v>
      </c>
      <c r="C13" s="120"/>
      <c r="D13" s="29"/>
    </row>
    <row r="14" spans="2:4" ht="13" x14ac:dyDescent="0.3">
      <c r="B14" s="107" t="s">
        <v>52</v>
      </c>
      <c r="C14" s="121">
        <f>SUM(C15:C19)</f>
        <v>11659157.74</v>
      </c>
      <c r="D14" s="29"/>
    </row>
    <row r="15" spans="2:4" ht="14.25" customHeight="1" x14ac:dyDescent="0.25">
      <c r="B15" s="106" t="s">
        <v>5</v>
      </c>
      <c r="C15" s="108">
        <v>3109053.39</v>
      </c>
      <c r="D15" s="30"/>
    </row>
    <row r="16" spans="2:4" ht="14.25" customHeight="1" x14ac:dyDescent="0.25">
      <c r="B16" s="106" t="s">
        <v>214</v>
      </c>
      <c r="C16" s="108">
        <v>8332663.4500000002</v>
      </c>
      <c r="D16" s="30"/>
    </row>
    <row r="17" spans="2:7" ht="13.5" customHeight="1" x14ac:dyDescent="0.25">
      <c r="B17" s="106" t="s">
        <v>23</v>
      </c>
      <c r="C17" s="108">
        <v>212669.46</v>
      </c>
      <c r="D17" s="26"/>
    </row>
    <row r="18" spans="2:7" ht="12.75" customHeight="1" x14ac:dyDescent="0.25">
      <c r="B18" s="106" t="s">
        <v>63</v>
      </c>
      <c r="C18" s="108">
        <v>4771.4399999999996</v>
      </c>
      <c r="D18" s="26"/>
    </row>
    <row r="19" spans="2:7" ht="13.5" hidden="1" customHeight="1" x14ac:dyDescent="0.25">
      <c r="B19" s="106" t="s">
        <v>6</v>
      </c>
      <c r="C19" s="108">
        <v>0</v>
      </c>
      <c r="D19" s="26"/>
    </row>
    <row r="20" spans="2:7" ht="11.25" customHeight="1" x14ac:dyDescent="0.25">
      <c r="B20" s="106"/>
      <c r="C20" s="108"/>
      <c r="D20" s="26"/>
    </row>
    <row r="21" spans="2:7" ht="12" customHeight="1" x14ac:dyDescent="0.25">
      <c r="B21" s="107" t="s">
        <v>24</v>
      </c>
      <c r="C21" s="109">
        <f>SUM(C22:C23)</f>
        <v>52169370.329999998</v>
      </c>
      <c r="D21" s="26"/>
    </row>
    <row r="22" spans="2:7" ht="14.25" customHeight="1" x14ac:dyDescent="0.25">
      <c r="B22" s="106" t="s">
        <v>64</v>
      </c>
      <c r="C22" s="108">
        <v>52169370.329999998</v>
      </c>
      <c r="D22" s="26"/>
      <c r="E22" s="100"/>
    </row>
    <row r="23" spans="2:7" ht="13.5" customHeight="1" x14ac:dyDescent="0.25">
      <c r="B23" s="106"/>
      <c r="C23" s="108"/>
      <c r="D23" s="26"/>
    </row>
    <row r="24" spans="2:7" ht="13" thickBot="1" x14ac:dyDescent="0.3">
      <c r="B24" s="107" t="s">
        <v>53</v>
      </c>
      <c r="C24" s="110">
        <f>+C21+C14</f>
        <v>63828528.07</v>
      </c>
      <c r="D24" s="30"/>
      <c r="E24" s="116"/>
      <c r="F24" s="43"/>
      <c r="G24" s="100"/>
    </row>
    <row r="25" spans="2:7" ht="13" thickTop="1" x14ac:dyDescent="0.25">
      <c r="B25" s="106"/>
      <c r="C25" s="108"/>
      <c r="D25" s="26"/>
      <c r="E25" s="116"/>
    </row>
    <row r="26" spans="2:7" x14ac:dyDescent="0.25">
      <c r="B26" s="107" t="s">
        <v>7</v>
      </c>
      <c r="C26" s="120"/>
      <c r="D26" s="26"/>
      <c r="E26" s="116"/>
    </row>
    <row r="27" spans="2:7" x14ac:dyDescent="0.25">
      <c r="B27" s="107" t="s">
        <v>54</v>
      </c>
      <c r="C27" s="111">
        <f>SUM(C28:C30)</f>
        <v>8429902.0300000012</v>
      </c>
      <c r="D27" s="26"/>
      <c r="E27" s="116"/>
    </row>
    <row r="28" spans="2:7" x14ac:dyDescent="0.25">
      <c r="B28" s="106" t="s">
        <v>25</v>
      </c>
      <c r="C28" s="108">
        <v>8164735.4400000004</v>
      </c>
      <c r="D28" s="26"/>
      <c r="E28" s="116"/>
    </row>
    <row r="29" spans="2:7" ht="15" customHeight="1" x14ac:dyDescent="0.25">
      <c r="B29" s="106" t="s">
        <v>8</v>
      </c>
      <c r="C29" s="108">
        <v>241579.85</v>
      </c>
      <c r="D29" s="80"/>
      <c r="E29" s="116"/>
    </row>
    <row r="30" spans="2:7" ht="15" customHeight="1" x14ac:dyDescent="0.25">
      <c r="B30" s="106" t="s">
        <v>65</v>
      </c>
      <c r="C30" s="108">
        <v>23586.74</v>
      </c>
      <c r="D30" s="26"/>
      <c r="E30" s="116"/>
    </row>
    <row r="31" spans="2:7" ht="15" customHeight="1" x14ac:dyDescent="0.25">
      <c r="B31" s="106"/>
      <c r="C31" s="108"/>
      <c r="D31" s="26"/>
      <c r="E31" s="116"/>
    </row>
    <row r="32" spans="2:7" ht="15" customHeight="1" x14ac:dyDescent="0.25">
      <c r="B32" s="107" t="s">
        <v>26</v>
      </c>
      <c r="C32" s="111">
        <f>SUM(C33:C34)</f>
        <v>6271350.3199999994</v>
      </c>
      <c r="D32" s="26"/>
      <c r="E32" s="116"/>
    </row>
    <row r="33" spans="2:9" ht="15" customHeight="1" x14ac:dyDescent="0.25">
      <c r="B33" s="106" t="s">
        <v>218</v>
      </c>
      <c r="C33" s="108">
        <v>5981536.3099999996</v>
      </c>
      <c r="D33" s="26"/>
      <c r="E33" s="116"/>
    </row>
    <row r="34" spans="2:9" ht="15" customHeight="1" x14ac:dyDescent="0.25">
      <c r="B34" s="106" t="s">
        <v>66</v>
      </c>
      <c r="C34" s="108">
        <v>289814.01</v>
      </c>
      <c r="D34" s="26"/>
      <c r="E34" s="116"/>
    </row>
    <row r="35" spans="2:9" ht="11.25" customHeight="1" x14ac:dyDescent="0.25">
      <c r="B35" s="106"/>
      <c r="C35" s="108"/>
      <c r="D35" s="26"/>
      <c r="E35" s="116"/>
    </row>
    <row r="36" spans="2:9" x14ac:dyDescent="0.25">
      <c r="B36" s="107" t="s">
        <v>55</v>
      </c>
      <c r="C36" s="112">
        <f>+C32+C27</f>
        <v>14701252.350000001</v>
      </c>
      <c r="D36" s="30"/>
      <c r="E36" s="116"/>
    </row>
    <row r="37" spans="2:9" ht="7.5" customHeight="1" x14ac:dyDescent="0.25">
      <c r="B37" s="107"/>
      <c r="C37" s="122"/>
      <c r="D37" s="30"/>
      <c r="E37" s="116"/>
    </row>
    <row r="38" spans="2:9" x14ac:dyDescent="0.25">
      <c r="B38" s="107" t="s">
        <v>9</v>
      </c>
      <c r="C38" s="108"/>
      <c r="D38" s="26"/>
      <c r="E38" s="116"/>
    </row>
    <row r="39" spans="2:9" x14ac:dyDescent="0.25">
      <c r="B39" s="106" t="s">
        <v>10</v>
      </c>
      <c r="C39" s="123">
        <v>46311252.880000003</v>
      </c>
      <c r="D39" s="26"/>
      <c r="E39" s="116"/>
    </row>
    <row r="40" spans="2:9" x14ac:dyDescent="0.25">
      <c r="B40" s="106" t="s">
        <v>196</v>
      </c>
      <c r="C40" s="129">
        <v>546757.06000000006</v>
      </c>
      <c r="D40" s="26"/>
      <c r="E40" s="116"/>
    </row>
    <row r="41" spans="2:9" x14ac:dyDescent="0.25">
      <c r="B41" s="106" t="s">
        <v>67</v>
      </c>
      <c r="C41" s="129">
        <v>2247737.2999999998</v>
      </c>
      <c r="D41" s="26"/>
      <c r="E41" s="116"/>
    </row>
    <row r="42" spans="2:9" ht="1.5" hidden="1" customHeight="1" x14ac:dyDescent="0.25">
      <c r="B42" s="106" t="s">
        <v>215</v>
      </c>
      <c r="C42" s="129">
        <v>0</v>
      </c>
      <c r="D42" s="26"/>
      <c r="E42" s="116"/>
    </row>
    <row r="43" spans="2:9" ht="12" customHeight="1" x14ac:dyDescent="0.25">
      <c r="B43" s="106" t="s">
        <v>213</v>
      </c>
      <c r="C43" s="108">
        <v>21528.48</v>
      </c>
      <c r="D43" s="26"/>
      <c r="E43" s="116">
        <f>C24-C36-C44</f>
        <v>0</v>
      </c>
    </row>
    <row r="44" spans="2:9" x14ac:dyDescent="0.25">
      <c r="B44" s="107" t="s">
        <v>56</v>
      </c>
      <c r="C44" s="112">
        <f>SUM(C39:C43)</f>
        <v>49127275.719999999</v>
      </c>
      <c r="D44" s="26"/>
      <c r="E44" s="116"/>
      <c r="G44" s="37"/>
      <c r="H44" s="37"/>
      <c r="I44" s="37"/>
    </row>
    <row r="45" spans="2:9" ht="8.25" customHeight="1" x14ac:dyDescent="0.25">
      <c r="B45" s="107"/>
      <c r="C45" s="122"/>
      <c r="D45" s="26"/>
      <c r="E45" s="116"/>
    </row>
    <row r="46" spans="2:9" ht="13" thickBot="1" x14ac:dyDescent="0.3">
      <c r="B46" s="107" t="s">
        <v>57</v>
      </c>
      <c r="C46" s="124">
        <f>+C36+C44</f>
        <v>63828528.07</v>
      </c>
      <c r="D46" s="30"/>
      <c r="E46" s="116"/>
      <c r="F46" s="100">
        <f>C36+C44-C24</f>
        <v>0</v>
      </c>
      <c r="I46" s="37"/>
    </row>
    <row r="47" spans="2:9" ht="6" customHeight="1" thickTop="1" x14ac:dyDescent="0.25">
      <c r="B47" s="106"/>
      <c r="C47" s="122"/>
      <c r="D47" s="30"/>
      <c r="E47" s="116"/>
    </row>
    <row r="48" spans="2:9" x14ac:dyDescent="0.25">
      <c r="B48" s="107" t="s">
        <v>27</v>
      </c>
      <c r="C48" s="131">
        <v>8771</v>
      </c>
      <c r="D48" s="30"/>
      <c r="E48" s="116"/>
    </row>
    <row r="49" spans="2:7" x14ac:dyDescent="0.25">
      <c r="B49" s="107" t="s">
        <v>28</v>
      </c>
      <c r="C49" s="113">
        <v>5536.3117295599995</v>
      </c>
      <c r="D49" s="30"/>
      <c r="E49" s="116"/>
      <c r="G49" s="115"/>
    </row>
    <row r="50" spans="2:7" ht="13" thickBot="1" x14ac:dyDescent="0.3">
      <c r="B50" s="31"/>
      <c r="C50" s="125"/>
      <c r="D50" s="26"/>
      <c r="E50" s="116"/>
    </row>
    <row r="51" spans="2:7" x14ac:dyDescent="0.25">
      <c r="C51" s="126"/>
      <c r="D51" s="26"/>
      <c r="E51" s="116"/>
    </row>
    <row r="52" spans="2:7" ht="13" x14ac:dyDescent="0.3">
      <c r="B52" s="1" t="s">
        <v>47</v>
      </c>
      <c r="E52" s="116"/>
    </row>
    <row r="54" spans="2:7" x14ac:dyDescent="0.25">
      <c r="E54" s="37"/>
    </row>
    <row r="57" spans="2:7" x14ac:dyDescent="0.25">
      <c r="C57" s="127"/>
      <c r="D57" s="13"/>
    </row>
    <row r="58" spans="2:7" ht="12.75" customHeight="1" x14ac:dyDescent="0.25">
      <c r="B58" s="32" t="s">
        <v>209</v>
      </c>
      <c r="C58" s="132"/>
      <c r="D58" s="15"/>
    </row>
    <row r="59" spans="2:7" ht="13" x14ac:dyDescent="0.3">
      <c r="B59" s="32" t="s">
        <v>186</v>
      </c>
      <c r="C59" s="132"/>
      <c r="D59" s="17"/>
    </row>
    <row r="60" spans="2:7" ht="13" x14ac:dyDescent="0.3">
      <c r="C60" s="87"/>
      <c r="D60" s="17"/>
    </row>
    <row r="61" spans="2:7" ht="13" x14ac:dyDescent="0.3">
      <c r="C61" s="87"/>
      <c r="D61" s="17"/>
    </row>
    <row r="62" spans="2:7" ht="13" x14ac:dyDescent="0.3">
      <c r="C62" s="87"/>
      <c r="D62" s="17"/>
    </row>
    <row r="63" spans="2:7" ht="13" x14ac:dyDescent="0.3">
      <c r="B63" s="14"/>
      <c r="C63" s="87"/>
      <c r="D63" s="17"/>
    </row>
    <row r="64" spans="2:7" ht="13" x14ac:dyDescent="0.3">
      <c r="B64" s="14"/>
      <c r="C64" s="87"/>
      <c r="D64" s="17"/>
    </row>
    <row r="65" spans="2:4" ht="15" customHeight="1" x14ac:dyDescent="0.25">
      <c r="B65" s="32" t="s">
        <v>216</v>
      </c>
      <c r="C65" s="132"/>
      <c r="D65" s="20"/>
    </row>
    <row r="66" spans="2:4" ht="15" customHeight="1" x14ac:dyDescent="0.25">
      <c r="B66" s="32" t="s">
        <v>210</v>
      </c>
      <c r="C66" s="132"/>
      <c r="D66" s="20"/>
    </row>
  </sheetData>
  <mergeCells count="8">
    <mergeCell ref="B10:C10"/>
    <mergeCell ref="B9:C9"/>
    <mergeCell ref="B3:C3"/>
    <mergeCell ref="B4:C4"/>
    <mergeCell ref="B5:C5"/>
    <mergeCell ref="B7:C7"/>
    <mergeCell ref="B8:C8"/>
    <mergeCell ref="B6:C6"/>
  </mergeCells>
  <printOptions verticalCentered="1"/>
  <pageMargins left="1.299212598425197" right="0.70866141732283472" top="0.74803149606299213" bottom="0.74803149606299213" header="0.31496062992125984" footer="0.31496062992125984"/>
  <pageSetup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249977111117893"/>
    <pageSetUpPr fitToPage="1"/>
  </sheetPr>
  <dimension ref="B1:L52"/>
  <sheetViews>
    <sheetView showGridLines="0" topLeftCell="B8" zoomScale="90" zoomScaleNormal="90" workbookViewId="0">
      <selection activeCell="D23" sqref="D23"/>
    </sheetView>
  </sheetViews>
  <sheetFormatPr baseColWidth="10" defaultColWidth="11.453125" defaultRowHeight="12.5" x14ac:dyDescent="0.25"/>
  <cols>
    <col min="1" max="1" width="11.453125" style="25"/>
    <col min="2" max="2" width="73.81640625" style="25" customWidth="1"/>
    <col min="3" max="3" width="1.7265625" style="25" customWidth="1"/>
    <col min="4" max="4" width="24.453125" style="25" customWidth="1"/>
    <col min="5" max="5" width="18.7265625" style="25" customWidth="1"/>
    <col min="6" max="6" width="11.453125" style="25"/>
    <col min="7" max="7" width="19.54296875" style="25" bestFit="1" customWidth="1"/>
    <col min="8" max="16384" width="11.453125" style="25"/>
  </cols>
  <sheetData>
    <row r="1" spans="2:4" ht="13" x14ac:dyDescent="0.3">
      <c r="B1" s="22"/>
      <c r="C1" s="22"/>
      <c r="D1" s="22"/>
    </row>
    <row r="3" spans="2:4" ht="13" x14ac:dyDescent="0.3">
      <c r="B3" s="135" t="s">
        <v>62</v>
      </c>
      <c r="C3" s="135"/>
      <c r="D3" s="135"/>
    </row>
    <row r="4" spans="2:4" ht="13" x14ac:dyDescent="0.3">
      <c r="B4" s="135" t="s">
        <v>0</v>
      </c>
      <c r="C4" s="135"/>
      <c r="D4" s="135"/>
    </row>
    <row r="5" spans="2:4" ht="13" x14ac:dyDescent="0.25">
      <c r="B5" s="136" t="s">
        <v>50</v>
      </c>
      <c r="C5" s="136"/>
      <c r="D5" s="136"/>
    </row>
    <row r="6" spans="2:4" ht="13" x14ac:dyDescent="0.25">
      <c r="B6" s="136" t="s">
        <v>51</v>
      </c>
      <c r="C6" s="136"/>
      <c r="D6" s="136"/>
    </row>
    <row r="7" spans="2:4" x14ac:dyDescent="0.25">
      <c r="B7" s="134" t="s">
        <v>1</v>
      </c>
      <c r="C7" s="134"/>
      <c r="D7" s="134"/>
    </row>
    <row r="8" spans="2:4" ht="13" x14ac:dyDescent="0.3">
      <c r="B8" s="135" t="s">
        <v>59</v>
      </c>
      <c r="C8" s="135"/>
      <c r="D8" s="135"/>
    </row>
    <row r="9" spans="2:4" x14ac:dyDescent="0.25">
      <c r="B9" s="134" t="s">
        <v>220</v>
      </c>
      <c r="C9" s="134"/>
      <c r="D9" s="134"/>
    </row>
    <row r="10" spans="2:4" ht="13" thickBot="1" x14ac:dyDescent="0.3">
      <c r="B10" s="138" t="s">
        <v>2</v>
      </c>
      <c r="C10" s="138"/>
      <c r="D10" s="138"/>
    </row>
    <row r="11" spans="2:4" x14ac:dyDescent="0.25">
      <c r="B11" s="37"/>
      <c r="C11" s="81"/>
      <c r="D11" s="81"/>
    </row>
    <row r="12" spans="2:4" ht="13" x14ac:dyDescent="0.3">
      <c r="B12" s="37"/>
      <c r="C12" s="23"/>
      <c r="D12" s="114">
        <v>44926</v>
      </c>
    </row>
    <row r="13" spans="2:4" ht="13" x14ac:dyDescent="0.3">
      <c r="B13" s="37"/>
      <c r="C13" s="23"/>
      <c r="D13" s="23"/>
    </row>
    <row r="14" spans="2:4" ht="13" x14ac:dyDescent="0.3">
      <c r="B14" s="38" t="s">
        <v>11</v>
      </c>
      <c r="C14" s="73"/>
      <c r="D14" s="70">
        <f>+D15+D16</f>
        <v>4389742.7399999993</v>
      </c>
    </row>
    <row r="15" spans="2:4" x14ac:dyDescent="0.25">
      <c r="B15" s="37" t="s">
        <v>12</v>
      </c>
      <c r="C15" s="85"/>
      <c r="D15" s="68">
        <v>409721.3</v>
      </c>
    </row>
    <row r="16" spans="2:4" x14ac:dyDescent="0.25">
      <c r="B16" s="37" t="s">
        <v>68</v>
      </c>
      <c r="C16" s="85"/>
      <c r="D16" s="68">
        <v>3980021.4399999995</v>
      </c>
    </row>
    <row r="17" spans="2:9" ht="6.75" customHeight="1" x14ac:dyDescent="0.25">
      <c r="B17" s="37"/>
      <c r="C17" s="81"/>
      <c r="D17" s="81"/>
    </row>
    <row r="18" spans="2:9" ht="13" x14ac:dyDescent="0.3">
      <c r="B18" s="39" t="s">
        <v>13</v>
      </c>
      <c r="C18" s="73"/>
      <c r="D18" s="69">
        <f>SUM(D19:D21)</f>
        <v>1123706.19</v>
      </c>
    </row>
    <row r="19" spans="2:9" ht="17.25" customHeight="1" x14ac:dyDescent="0.25">
      <c r="B19" s="40" t="s">
        <v>14</v>
      </c>
      <c r="C19" s="85"/>
      <c r="D19" s="101">
        <v>61517.3</v>
      </c>
    </row>
    <row r="20" spans="2:9" ht="18" customHeight="1" x14ac:dyDescent="0.25">
      <c r="B20" s="37" t="s">
        <v>15</v>
      </c>
      <c r="C20" s="86"/>
      <c r="D20" s="101">
        <v>846914.45</v>
      </c>
      <c r="H20" s="41"/>
      <c r="I20" s="41"/>
    </row>
    <row r="21" spans="2:9" ht="18" customHeight="1" x14ac:dyDescent="0.25">
      <c r="B21" s="37" t="s">
        <v>32</v>
      </c>
      <c r="C21" s="86"/>
      <c r="D21" s="102">
        <v>215274.44</v>
      </c>
      <c r="H21" s="41"/>
      <c r="I21" s="41"/>
    </row>
    <row r="22" spans="2:9" ht="8.25" customHeight="1" x14ac:dyDescent="0.25">
      <c r="B22" s="37"/>
      <c r="C22" s="81"/>
      <c r="D22" s="81"/>
      <c r="H22" s="41"/>
      <c r="I22" s="41"/>
    </row>
    <row r="23" spans="2:9" ht="15" customHeight="1" x14ac:dyDescent="0.3">
      <c r="B23" s="38" t="s">
        <v>18</v>
      </c>
      <c r="C23" s="73"/>
      <c r="D23" s="71">
        <f>+D14-D18</f>
        <v>3266036.5499999993</v>
      </c>
      <c r="G23" s="43"/>
      <c r="H23" s="41"/>
      <c r="I23" s="41"/>
    </row>
    <row r="24" spans="2:9" ht="15" customHeight="1" x14ac:dyDescent="0.25">
      <c r="B24" s="37" t="s">
        <v>33</v>
      </c>
      <c r="C24" s="86"/>
      <c r="D24" s="84">
        <v>823299.24</v>
      </c>
      <c r="G24" s="43"/>
      <c r="H24" s="41"/>
      <c r="I24" s="41"/>
    </row>
    <row r="25" spans="2:9" ht="18.75" customHeight="1" x14ac:dyDescent="0.25">
      <c r="B25" s="25" t="s">
        <v>221</v>
      </c>
      <c r="C25" s="27"/>
      <c r="D25" s="84">
        <f>14028.91-80281.6</f>
        <v>-66252.69</v>
      </c>
      <c r="G25" s="42"/>
      <c r="H25" s="41"/>
      <c r="I25" s="41"/>
    </row>
    <row r="26" spans="2:9" ht="13" x14ac:dyDescent="0.3">
      <c r="B26" s="38" t="s">
        <v>34</v>
      </c>
      <c r="C26" s="73"/>
      <c r="D26" s="72">
        <f>+D23-D24+D25</f>
        <v>2376484.6199999996</v>
      </c>
      <c r="F26" s="128"/>
    </row>
    <row r="27" spans="2:9" ht="22.5" customHeight="1" x14ac:dyDescent="0.3">
      <c r="B27" s="38" t="s">
        <v>35</v>
      </c>
      <c r="C27" s="73"/>
      <c r="D27" s="73"/>
    </row>
    <row r="28" spans="2:9" ht="15.75" customHeight="1" x14ac:dyDescent="0.3">
      <c r="B28" s="37" t="s">
        <v>201</v>
      </c>
      <c r="C28" s="73"/>
      <c r="D28" s="81">
        <v>0</v>
      </c>
    </row>
    <row r="29" spans="2:9" ht="3" customHeight="1" x14ac:dyDescent="0.3">
      <c r="B29" s="37"/>
      <c r="C29" s="73"/>
      <c r="D29" s="73"/>
    </row>
    <row r="30" spans="2:9" ht="15.75" customHeight="1" thickBot="1" x14ac:dyDescent="0.35">
      <c r="B30" s="38" t="s">
        <v>16</v>
      </c>
      <c r="C30" s="73"/>
      <c r="D30" s="74">
        <f>D26+D28</f>
        <v>2376484.6199999996</v>
      </c>
      <c r="E30" s="43"/>
      <c r="F30" s="43"/>
    </row>
    <row r="31" spans="2:9" ht="21.5" thickTop="1" x14ac:dyDescent="0.3">
      <c r="B31" s="83" t="s">
        <v>195</v>
      </c>
      <c r="C31" s="87"/>
      <c r="D31" s="87">
        <f>D35</f>
        <v>284.50671854423558</v>
      </c>
    </row>
    <row r="32" spans="2:9" ht="13" thickBot="1" x14ac:dyDescent="0.3">
      <c r="B32" s="44"/>
      <c r="C32" s="81"/>
      <c r="D32" s="44"/>
    </row>
    <row r="34" spans="2:12" ht="14" x14ac:dyDescent="0.3">
      <c r="B34" s="8" t="s">
        <v>69</v>
      </c>
    </row>
    <row r="35" spans="2:12" x14ac:dyDescent="0.25">
      <c r="B35" s="25" t="s">
        <v>70</v>
      </c>
      <c r="D35" s="81">
        <f>D30/D36</f>
        <v>284.50671854423558</v>
      </c>
    </row>
    <row r="36" spans="2:12" x14ac:dyDescent="0.25">
      <c r="B36" s="25" t="s">
        <v>71</v>
      </c>
      <c r="D36" s="130">
        <v>8353</v>
      </c>
    </row>
    <row r="39" spans="2:12" ht="13" x14ac:dyDescent="0.3">
      <c r="B39" s="1"/>
      <c r="C39" s="27"/>
      <c r="D39" s="27"/>
    </row>
    <row r="40" spans="2:12" x14ac:dyDescent="0.25">
      <c r="C40" s="27"/>
      <c r="D40" s="27"/>
    </row>
    <row r="41" spans="2:12" x14ac:dyDescent="0.25">
      <c r="C41" s="27"/>
      <c r="D41" s="27"/>
    </row>
    <row r="42" spans="2:12" x14ac:dyDescent="0.25">
      <c r="C42" s="27"/>
      <c r="D42" s="27"/>
    </row>
    <row r="43" spans="2:12" x14ac:dyDescent="0.25">
      <c r="C43" s="27"/>
      <c r="D43" s="27"/>
    </row>
    <row r="44" spans="2:12" ht="13" x14ac:dyDescent="0.25">
      <c r="B44" s="32" t="s">
        <v>211</v>
      </c>
      <c r="C44" s="137"/>
      <c r="D44" s="137"/>
      <c r="E44" s="16"/>
      <c r="F44" s="16"/>
      <c r="G44" s="16"/>
    </row>
    <row r="45" spans="2:12" ht="13" x14ac:dyDescent="0.3">
      <c r="B45" s="32" t="s">
        <v>185</v>
      </c>
      <c r="C45" s="137"/>
      <c r="D45" s="137"/>
      <c r="E45" s="19"/>
      <c r="F45" s="14"/>
      <c r="G45" s="14"/>
      <c r="H45" s="14"/>
      <c r="I45" s="14"/>
      <c r="J45" s="14"/>
      <c r="K45" s="14"/>
      <c r="L45" s="14"/>
    </row>
    <row r="46" spans="2:12" ht="13" x14ac:dyDescent="0.3">
      <c r="C46" s="18"/>
      <c r="D46" s="18"/>
      <c r="E46" s="19"/>
      <c r="F46" s="14"/>
      <c r="G46" s="14"/>
      <c r="H46" s="14"/>
      <c r="I46" s="14"/>
      <c r="J46" s="14"/>
      <c r="K46" s="14"/>
      <c r="L46" s="14"/>
    </row>
    <row r="47" spans="2:12" ht="13" x14ac:dyDescent="0.3">
      <c r="C47" s="18"/>
      <c r="D47" s="18"/>
      <c r="E47" s="19"/>
      <c r="F47" s="14"/>
      <c r="G47" s="14"/>
      <c r="H47" s="14"/>
      <c r="I47" s="14"/>
      <c r="J47" s="14"/>
      <c r="K47" s="14"/>
      <c r="L47" s="14"/>
    </row>
    <row r="48" spans="2:12" ht="13" x14ac:dyDescent="0.3">
      <c r="C48" s="18"/>
      <c r="D48" s="18"/>
      <c r="E48" s="19"/>
      <c r="F48" s="14"/>
      <c r="G48" s="14"/>
      <c r="H48" s="14"/>
      <c r="I48" s="14"/>
      <c r="J48" s="14"/>
      <c r="K48" s="14"/>
      <c r="L48" s="14"/>
    </row>
    <row r="49" spans="2:12" ht="13" x14ac:dyDescent="0.3">
      <c r="B49" s="14"/>
      <c r="C49" s="18"/>
      <c r="D49" s="18"/>
      <c r="E49" s="19"/>
      <c r="F49" s="14"/>
      <c r="G49" s="14"/>
      <c r="H49" s="14"/>
      <c r="I49" s="14"/>
      <c r="J49" s="14"/>
      <c r="K49" s="14"/>
      <c r="L49" s="14"/>
    </row>
    <row r="50" spans="2:12" ht="13" x14ac:dyDescent="0.3">
      <c r="B50" s="14"/>
      <c r="C50" s="18"/>
      <c r="D50" s="18"/>
      <c r="E50" s="19"/>
      <c r="F50" s="14"/>
      <c r="G50" s="14"/>
      <c r="H50" s="139"/>
      <c r="I50" s="139"/>
      <c r="J50" s="139"/>
      <c r="K50" s="139"/>
      <c r="L50" s="139"/>
    </row>
    <row r="51" spans="2:12" ht="13" x14ac:dyDescent="0.25">
      <c r="B51" s="32" t="s">
        <v>217</v>
      </c>
      <c r="C51" s="137"/>
      <c r="D51" s="137"/>
      <c r="E51" s="21"/>
      <c r="F51" s="21"/>
      <c r="G51" s="21"/>
      <c r="I51" s="16"/>
      <c r="J51" s="16"/>
      <c r="K51" s="16"/>
      <c r="L51" s="16"/>
    </row>
    <row r="52" spans="2:12" ht="33.75" customHeight="1" x14ac:dyDescent="0.25">
      <c r="B52" s="32" t="s">
        <v>212</v>
      </c>
      <c r="C52" s="137"/>
      <c r="D52" s="137"/>
      <c r="E52" s="21"/>
      <c r="F52" s="21"/>
      <c r="G52" s="21"/>
      <c r="H52" s="21"/>
      <c r="I52" s="21"/>
      <c r="J52" s="21"/>
      <c r="K52" s="14"/>
      <c r="L52" s="14"/>
    </row>
  </sheetData>
  <mergeCells count="13">
    <mergeCell ref="H50:L50"/>
    <mergeCell ref="C51:D51"/>
    <mergeCell ref="B3:D3"/>
    <mergeCell ref="B4:D4"/>
    <mergeCell ref="B5:D5"/>
    <mergeCell ref="B6:D6"/>
    <mergeCell ref="B7:D7"/>
    <mergeCell ref="B8:D8"/>
    <mergeCell ref="C52:D52"/>
    <mergeCell ref="B9:D9"/>
    <mergeCell ref="B10:D10"/>
    <mergeCell ref="C44:D44"/>
    <mergeCell ref="C45:D45"/>
  </mergeCells>
  <pageMargins left="0.9055118110236221" right="0.9055118110236221" top="0.74803149606299213" bottom="0.74803149606299213" header="0.31496062992125984" footer="0.31496062992125984"/>
  <pageSetup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  <pageSetUpPr fitToPage="1"/>
  </sheetPr>
  <dimension ref="A1:N49"/>
  <sheetViews>
    <sheetView showGridLines="0" topLeftCell="A7" zoomScaleNormal="100" workbookViewId="0">
      <selection activeCell="C24" sqref="C24"/>
    </sheetView>
  </sheetViews>
  <sheetFormatPr baseColWidth="10" defaultColWidth="11.453125" defaultRowHeight="14" x14ac:dyDescent="0.3"/>
  <cols>
    <col min="1" max="1" width="51.54296875" style="5" customWidth="1"/>
    <col min="2" max="2" width="6.453125" style="5" customWidth="1"/>
    <col min="3" max="3" width="19.81640625" style="5" customWidth="1"/>
    <col min="4" max="5" width="14.54296875" style="5" customWidth="1"/>
    <col min="6" max="6" width="17.1796875" style="5" customWidth="1"/>
    <col min="7" max="7" width="21" style="5" customWidth="1"/>
    <col min="8" max="8" width="14.54296875" style="5" bestFit="1" customWidth="1"/>
    <col min="9" max="16384" width="11.453125" style="5"/>
  </cols>
  <sheetData>
    <row r="1" spans="1:14" x14ac:dyDescent="0.3">
      <c r="A1" s="3"/>
      <c r="B1" s="3"/>
      <c r="C1" s="3"/>
      <c r="D1" s="3"/>
      <c r="E1" s="3"/>
      <c r="F1" s="3"/>
      <c r="G1" s="3"/>
    </row>
    <row r="3" spans="1:14" x14ac:dyDescent="0.3">
      <c r="A3" s="140" t="s">
        <v>62</v>
      </c>
      <c r="B3" s="140"/>
      <c r="C3" s="140"/>
      <c r="D3" s="140"/>
      <c r="E3" s="140"/>
      <c r="F3" s="140"/>
      <c r="G3" s="140"/>
    </row>
    <row r="4" spans="1:14" x14ac:dyDescent="0.3">
      <c r="A4" s="135" t="s">
        <v>0</v>
      </c>
      <c r="B4" s="135"/>
      <c r="C4" s="135"/>
      <c r="D4" s="135"/>
      <c r="E4" s="135"/>
      <c r="F4" s="135"/>
      <c r="G4" s="135"/>
    </row>
    <row r="5" spans="1:14" ht="15" customHeight="1" x14ac:dyDescent="0.3">
      <c r="A5" s="136" t="s">
        <v>50</v>
      </c>
      <c r="B5" s="136"/>
      <c r="C5" s="136"/>
      <c r="D5" s="136"/>
      <c r="E5" s="136"/>
      <c r="F5" s="136"/>
      <c r="G5" s="136"/>
    </row>
    <row r="6" spans="1:14" ht="15" customHeight="1" x14ac:dyDescent="0.3">
      <c r="A6" s="136" t="s">
        <v>51</v>
      </c>
      <c r="B6" s="136"/>
      <c r="C6" s="136"/>
      <c r="D6" s="136"/>
      <c r="E6" s="136"/>
      <c r="F6" s="136"/>
      <c r="G6" s="136"/>
    </row>
    <row r="7" spans="1:14" x14ac:dyDescent="0.3">
      <c r="A7" s="134" t="s">
        <v>1</v>
      </c>
      <c r="B7" s="134"/>
      <c r="C7" s="134"/>
      <c r="D7" s="134"/>
      <c r="E7" s="134"/>
      <c r="F7" s="134"/>
      <c r="G7" s="134"/>
    </row>
    <row r="8" spans="1:14" x14ac:dyDescent="0.3">
      <c r="A8" s="140" t="s">
        <v>60</v>
      </c>
      <c r="B8" s="140"/>
      <c r="C8" s="140"/>
      <c r="D8" s="140"/>
      <c r="E8" s="140"/>
      <c r="F8" s="140"/>
      <c r="G8" s="140"/>
    </row>
    <row r="9" spans="1:14" x14ac:dyDescent="0.3">
      <c r="A9" s="134" t="s">
        <v>198</v>
      </c>
      <c r="B9" s="134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</row>
    <row r="10" spans="1:14" ht="14.5" thickBot="1" x14ac:dyDescent="0.35">
      <c r="A10" s="138" t="s">
        <v>2</v>
      </c>
      <c r="B10" s="138"/>
      <c r="C10" s="138"/>
      <c r="D10" s="138"/>
      <c r="E10" s="138"/>
      <c r="F10" s="138"/>
      <c r="G10" s="138"/>
    </row>
    <row r="11" spans="1:14" x14ac:dyDescent="0.3">
      <c r="A11" s="33"/>
      <c r="B11" s="33"/>
      <c r="C11" s="33"/>
      <c r="D11" s="33"/>
      <c r="E11" s="33"/>
      <c r="F11" s="33"/>
      <c r="G11" s="33"/>
    </row>
    <row r="12" spans="1:14" ht="28" x14ac:dyDescent="0.3">
      <c r="A12" s="45" t="s">
        <v>22</v>
      </c>
      <c r="B12" s="7" t="s">
        <v>17</v>
      </c>
      <c r="C12" s="46" t="s">
        <v>19</v>
      </c>
      <c r="D12" s="47" t="s">
        <v>203</v>
      </c>
      <c r="E12" s="47" t="s">
        <v>204</v>
      </c>
      <c r="F12" s="46" t="s">
        <v>20</v>
      </c>
      <c r="G12" s="46" t="s">
        <v>21</v>
      </c>
    </row>
    <row r="13" spans="1:14" s="8" customFormat="1" x14ac:dyDescent="0.3">
      <c r="A13" s="3" t="s">
        <v>175</v>
      </c>
      <c r="B13" s="48"/>
      <c r="C13" s="49">
        <v>4035000</v>
      </c>
      <c r="D13" s="50">
        <v>0</v>
      </c>
      <c r="E13" s="50"/>
      <c r="F13" s="82">
        <v>0</v>
      </c>
      <c r="G13" s="50">
        <f t="shared" ref="G13:G19" si="0">SUM(C13:F13)</f>
        <v>4035000</v>
      </c>
      <c r="I13" s="36"/>
    </row>
    <row r="14" spans="1:14" x14ac:dyDescent="0.3">
      <c r="A14" s="51" t="s">
        <v>36</v>
      </c>
      <c r="B14" s="48"/>
      <c r="C14" s="52"/>
      <c r="D14" s="35"/>
      <c r="E14" s="35"/>
      <c r="F14" s="35"/>
      <c r="G14" s="50">
        <f t="shared" si="0"/>
        <v>0</v>
      </c>
      <c r="I14" s="53"/>
    </row>
    <row r="15" spans="1:14" x14ac:dyDescent="0.3">
      <c r="A15" s="51" t="s">
        <v>37</v>
      </c>
      <c r="B15" s="48"/>
      <c r="C15" s="52"/>
      <c r="D15" s="35"/>
      <c r="E15" s="35"/>
      <c r="F15" s="35"/>
      <c r="G15" s="50">
        <f t="shared" si="0"/>
        <v>0</v>
      </c>
    </row>
    <row r="16" spans="1:14" x14ac:dyDescent="0.3">
      <c r="A16" s="51" t="s">
        <v>38</v>
      </c>
      <c r="B16" s="48"/>
      <c r="C16" s="52"/>
      <c r="D16" s="35"/>
      <c r="E16" s="35"/>
      <c r="F16" s="35"/>
      <c r="G16" s="50">
        <f t="shared" si="0"/>
        <v>0</v>
      </c>
    </row>
    <row r="17" spans="1:11" x14ac:dyDescent="0.3">
      <c r="A17" s="51" t="s">
        <v>39</v>
      </c>
      <c r="B17" s="48"/>
      <c r="C17" s="54"/>
      <c r="D17" s="35"/>
      <c r="E17" s="35"/>
      <c r="F17" s="35"/>
      <c r="G17" s="50">
        <f t="shared" si="0"/>
        <v>0</v>
      </c>
      <c r="H17" s="53"/>
    </row>
    <row r="18" spans="1:11" x14ac:dyDescent="0.3">
      <c r="A18" s="51" t="s">
        <v>171</v>
      </c>
      <c r="B18" s="48"/>
      <c r="C18" s="54"/>
      <c r="D18" s="35"/>
      <c r="E18" s="35"/>
      <c r="F18" s="35"/>
      <c r="G18" s="50">
        <f t="shared" si="0"/>
        <v>0</v>
      </c>
      <c r="K18" s="53"/>
    </row>
    <row r="19" spans="1:11" x14ac:dyDescent="0.3">
      <c r="A19" s="51" t="s">
        <v>172</v>
      </c>
      <c r="B19" s="48"/>
      <c r="C19" s="54"/>
      <c r="D19" s="35"/>
      <c r="E19" s="35"/>
      <c r="F19" s="35"/>
      <c r="G19" s="50">
        <f t="shared" si="0"/>
        <v>0</v>
      </c>
    </row>
    <row r="20" spans="1:11" x14ac:dyDescent="0.3">
      <c r="A20" s="51" t="s">
        <v>173</v>
      </c>
      <c r="B20" s="48"/>
      <c r="C20" s="52"/>
      <c r="D20" s="35"/>
      <c r="E20" s="35"/>
      <c r="F20" s="35"/>
      <c r="G20" s="50">
        <f t="shared" ref="G20" si="1">SUM(C20:F20)</f>
        <v>0</v>
      </c>
    </row>
    <row r="21" spans="1:11" x14ac:dyDescent="0.3">
      <c r="A21" s="51" t="s">
        <v>40</v>
      </c>
      <c r="B21" s="48"/>
      <c r="C21" s="52"/>
      <c r="D21" s="35"/>
      <c r="E21" s="35"/>
      <c r="F21" s="35"/>
      <c r="G21" s="50">
        <f>SUM(C21:F21)</f>
        <v>0</v>
      </c>
    </row>
    <row r="22" spans="1:11" x14ac:dyDescent="0.3">
      <c r="A22" s="51" t="s">
        <v>174</v>
      </c>
      <c r="B22" s="48"/>
      <c r="C22" s="52"/>
      <c r="D22" s="55">
        <v>81318.5</v>
      </c>
      <c r="E22" s="55"/>
      <c r="F22" s="35"/>
      <c r="G22" s="50">
        <f>SUM(C22:F22)</f>
        <v>81318.5</v>
      </c>
    </row>
    <row r="23" spans="1:11" ht="14.5" thickBot="1" x14ac:dyDescent="0.35">
      <c r="A23" s="56" t="s">
        <v>170</v>
      </c>
      <c r="B23" s="57">
        <v>15</v>
      </c>
      <c r="C23" s="58">
        <f>SUM(C13:C22)</f>
        <v>4035000</v>
      </c>
      <c r="D23" s="58">
        <f t="shared" ref="D23:G23" si="2">SUM(D13:D22)</f>
        <v>81318.5</v>
      </c>
      <c r="E23" s="58">
        <v>0</v>
      </c>
      <c r="F23" s="58">
        <v>0</v>
      </c>
      <c r="G23" s="58">
        <f t="shared" si="2"/>
        <v>4116318.5</v>
      </c>
    </row>
    <row r="24" spans="1:11" x14ac:dyDescent="0.3">
      <c r="A24" s="25" t="s">
        <v>39</v>
      </c>
      <c r="C24" s="33">
        <f>2639875+40135</f>
        <v>2680010</v>
      </c>
      <c r="G24" s="50">
        <f t="shared" ref="G24:G31" si="3">SUM(C24:F24)</f>
        <v>2680010</v>
      </c>
    </row>
    <row r="25" spans="1:11" x14ac:dyDescent="0.3">
      <c r="A25" s="25" t="s">
        <v>171</v>
      </c>
      <c r="G25" s="50">
        <f t="shared" si="3"/>
        <v>0</v>
      </c>
    </row>
    <row r="26" spans="1:11" x14ac:dyDescent="0.3">
      <c r="A26" s="25" t="s">
        <v>172</v>
      </c>
      <c r="G26" s="50">
        <f t="shared" si="3"/>
        <v>0</v>
      </c>
    </row>
    <row r="27" spans="1:11" x14ac:dyDescent="0.3">
      <c r="A27" s="25" t="s">
        <v>173</v>
      </c>
      <c r="D27" s="33">
        <v>-317693.08</v>
      </c>
      <c r="E27" s="33"/>
      <c r="G27" s="50">
        <f t="shared" si="3"/>
        <v>-317693.08</v>
      </c>
    </row>
    <row r="28" spans="1:11" x14ac:dyDescent="0.3">
      <c r="A28" s="25" t="s">
        <v>40</v>
      </c>
      <c r="G28" s="50">
        <f t="shared" si="3"/>
        <v>0</v>
      </c>
    </row>
    <row r="29" spans="1:11" x14ac:dyDescent="0.3">
      <c r="A29" s="25" t="s">
        <v>202</v>
      </c>
      <c r="E29" s="76">
        <v>225756.04</v>
      </c>
      <c r="F29" s="76"/>
      <c r="G29" s="50">
        <f t="shared" si="3"/>
        <v>225756.04</v>
      </c>
    </row>
    <row r="30" spans="1:11" x14ac:dyDescent="0.3">
      <c r="A30" s="25" t="s">
        <v>174</v>
      </c>
      <c r="D30" s="76">
        <v>321053.83</v>
      </c>
      <c r="E30" s="76"/>
      <c r="G30" s="50">
        <f t="shared" si="3"/>
        <v>321053.83</v>
      </c>
    </row>
    <row r="31" spans="1:11" ht="14.5" thickBot="1" x14ac:dyDescent="0.35">
      <c r="A31" s="56" t="s">
        <v>205</v>
      </c>
      <c r="B31" s="57">
        <v>15</v>
      </c>
      <c r="C31" s="58">
        <f>SUM(C23:C30)</f>
        <v>6715010</v>
      </c>
      <c r="D31" s="58">
        <f>SUM(D23:D30)</f>
        <v>84679.25</v>
      </c>
      <c r="E31" s="58">
        <f>SUM(E23:E30)</f>
        <v>225756.04</v>
      </c>
      <c r="F31" s="58">
        <f>SUM(F23:F30)</f>
        <v>0</v>
      </c>
      <c r="G31" s="103">
        <f t="shared" si="3"/>
        <v>7025445.29</v>
      </c>
      <c r="H31" s="79"/>
    </row>
    <row r="32" spans="1:11" x14ac:dyDescent="0.3">
      <c r="G32" s="79"/>
    </row>
    <row r="33" spans="1:12" x14ac:dyDescent="0.3">
      <c r="A33" s="1" t="s">
        <v>47</v>
      </c>
      <c r="B33" s="6"/>
    </row>
    <row r="34" spans="1:12" x14ac:dyDescent="0.3">
      <c r="B34" s="6"/>
      <c r="D34" s="33"/>
      <c r="G34" s="33"/>
    </row>
    <row r="35" spans="1:12" x14ac:dyDescent="0.3">
      <c r="B35" s="6"/>
    </row>
    <row r="36" spans="1:12" x14ac:dyDescent="0.3">
      <c r="B36" s="6"/>
    </row>
    <row r="37" spans="1:12" x14ac:dyDescent="0.3">
      <c r="B37" s="6"/>
    </row>
    <row r="38" spans="1:12" x14ac:dyDescent="0.3">
      <c r="B38" s="6"/>
    </row>
    <row r="39" spans="1:12" x14ac:dyDescent="0.3">
      <c r="D39" s="6"/>
      <c r="E39" s="6"/>
    </row>
    <row r="40" spans="1:12" ht="15" customHeight="1" x14ac:dyDescent="0.3">
      <c r="A40" s="32" t="s">
        <v>184</v>
      </c>
      <c r="C40" s="141" t="s">
        <v>189</v>
      </c>
      <c r="D40" s="141"/>
      <c r="E40" s="141"/>
      <c r="F40" s="141"/>
      <c r="G40" s="141"/>
    </row>
    <row r="41" spans="1:12" ht="15" customHeight="1" x14ac:dyDescent="0.3">
      <c r="A41" s="2" t="s">
        <v>187</v>
      </c>
      <c r="C41" s="141" t="s">
        <v>190</v>
      </c>
      <c r="D41" s="141"/>
      <c r="E41" s="141"/>
      <c r="F41" s="141"/>
      <c r="G41" s="141"/>
      <c r="H41" s="14"/>
      <c r="I41" s="14"/>
      <c r="J41" s="14"/>
      <c r="K41" s="14"/>
      <c r="L41" s="14"/>
    </row>
    <row r="42" spans="1:12" x14ac:dyDescent="0.3">
      <c r="D42" s="18"/>
      <c r="E42" s="18"/>
      <c r="F42" s="19"/>
      <c r="G42" s="14"/>
      <c r="H42" s="14"/>
      <c r="I42" s="14"/>
      <c r="J42" s="14"/>
      <c r="K42" s="14"/>
      <c r="L42" s="14"/>
    </row>
    <row r="43" spans="1:12" x14ac:dyDescent="0.3">
      <c r="D43" s="18"/>
      <c r="E43" s="18"/>
      <c r="F43" s="19"/>
      <c r="G43" s="14"/>
      <c r="H43" s="14"/>
      <c r="I43" s="14"/>
      <c r="J43" s="14"/>
      <c r="K43" s="14"/>
      <c r="L43" s="14"/>
    </row>
    <row r="44" spans="1:12" x14ac:dyDescent="0.3">
      <c r="D44" s="18"/>
      <c r="E44" s="18"/>
      <c r="F44" s="19"/>
      <c r="G44" s="14"/>
      <c r="H44" s="14"/>
      <c r="I44" s="14"/>
      <c r="J44" s="14"/>
      <c r="K44" s="14"/>
      <c r="L44" s="14"/>
    </row>
    <row r="45" spans="1:12" x14ac:dyDescent="0.3">
      <c r="D45" s="18"/>
      <c r="E45" s="18"/>
      <c r="F45" s="19"/>
      <c r="G45" s="14"/>
      <c r="H45" s="14"/>
      <c r="I45" s="14"/>
      <c r="J45" s="14"/>
      <c r="K45" s="14"/>
      <c r="L45" s="14"/>
    </row>
    <row r="46" spans="1:12" x14ac:dyDescent="0.3">
      <c r="A46" s="14"/>
      <c r="D46" s="18"/>
      <c r="E46" s="18"/>
      <c r="F46" s="19"/>
      <c r="G46" s="14"/>
      <c r="H46" s="14"/>
      <c r="I46" s="14"/>
      <c r="J46" s="14"/>
      <c r="K46" s="14"/>
      <c r="L46" s="14"/>
    </row>
    <row r="47" spans="1:12" x14ac:dyDescent="0.3">
      <c r="A47" s="14"/>
      <c r="D47" s="18"/>
      <c r="E47" s="18"/>
      <c r="F47" s="19"/>
      <c r="G47" s="14"/>
      <c r="H47" s="139"/>
      <c r="I47" s="139"/>
      <c r="J47" s="139"/>
      <c r="K47" s="139"/>
      <c r="L47" s="139"/>
    </row>
    <row r="48" spans="1:12" ht="15" customHeight="1" x14ac:dyDescent="0.3">
      <c r="A48" s="2" t="s">
        <v>29</v>
      </c>
      <c r="C48" s="141" t="s">
        <v>191</v>
      </c>
      <c r="D48" s="141"/>
      <c r="E48" s="141"/>
      <c r="F48" s="141"/>
      <c r="G48" s="141"/>
      <c r="I48" s="16"/>
      <c r="J48" s="16"/>
      <c r="K48" s="16"/>
      <c r="L48" s="16"/>
    </row>
    <row r="49" spans="1:12" ht="15" customHeight="1" x14ac:dyDescent="0.3">
      <c r="A49" s="2" t="s">
        <v>188</v>
      </c>
      <c r="C49" s="141" t="s">
        <v>192</v>
      </c>
      <c r="D49" s="141"/>
      <c r="E49" s="141"/>
      <c r="F49" s="141"/>
      <c r="G49" s="141"/>
      <c r="H49" s="21"/>
      <c r="I49" s="21"/>
      <c r="J49" s="21"/>
      <c r="K49" s="14"/>
      <c r="L49" s="14"/>
    </row>
  </sheetData>
  <mergeCells count="15">
    <mergeCell ref="C41:G41"/>
    <mergeCell ref="C48:G48"/>
    <mergeCell ref="C49:G49"/>
    <mergeCell ref="H9:K9"/>
    <mergeCell ref="A10:G10"/>
    <mergeCell ref="H47:L47"/>
    <mergeCell ref="C40:G40"/>
    <mergeCell ref="L9:N9"/>
    <mergeCell ref="A9:G9"/>
    <mergeCell ref="A8:G8"/>
    <mergeCell ref="A4:G4"/>
    <mergeCell ref="A7:G7"/>
    <mergeCell ref="A3:G3"/>
    <mergeCell ref="A5:G5"/>
    <mergeCell ref="A6:G6"/>
  </mergeCells>
  <printOptions horizontalCentered="1"/>
  <pageMargins left="0.9055118110236221" right="0.9055118110236221" top="0.74803149606299213" bottom="0.74803149606299213" header="0.31496062992125984" footer="0.31496062992125984"/>
  <pageSetup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  <pageSetUpPr fitToPage="1"/>
  </sheetPr>
  <dimension ref="A1:N51"/>
  <sheetViews>
    <sheetView showGridLines="0" topLeftCell="A10" zoomScale="90" zoomScaleNormal="90" workbookViewId="0">
      <selection activeCell="H40" sqref="H40"/>
    </sheetView>
  </sheetViews>
  <sheetFormatPr baseColWidth="10" defaultColWidth="11.453125" defaultRowHeight="14" x14ac:dyDescent="0.3"/>
  <cols>
    <col min="1" max="1" width="71.453125" style="5" customWidth="1"/>
    <col min="2" max="2" width="8.54296875" style="6" customWidth="1"/>
    <col min="3" max="3" width="16" style="6" customWidth="1"/>
    <col min="4" max="4" width="4" style="6" customWidth="1"/>
    <col min="5" max="5" width="16" style="6" customWidth="1"/>
    <col min="6" max="6" width="4" style="6" customWidth="1"/>
    <col min="7" max="7" width="44.26953125" style="5" customWidth="1"/>
    <col min="8" max="8" width="37" style="5" bestFit="1" customWidth="1"/>
    <col min="9" max="9" width="20.81640625" style="5" bestFit="1" customWidth="1"/>
    <col min="10" max="10" width="29" style="5" bestFit="1" customWidth="1"/>
    <col min="11" max="11" width="15.26953125" style="5" bestFit="1" customWidth="1"/>
    <col min="12" max="16384" width="11.453125" style="5"/>
  </cols>
  <sheetData>
    <row r="1" spans="1:12" x14ac:dyDescent="0.3">
      <c r="A1" s="3"/>
      <c r="B1" s="4"/>
      <c r="C1" s="4"/>
      <c r="D1" s="4"/>
      <c r="E1" s="4"/>
      <c r="F1" s="4"/>
    </row>
    <row r="2" spans="1:12" x14ac:dyDescent="0.3">
      <c r="A2" s="3"/>
      <c r="B2" s="4"/>
      <c r="C2" s="4"/>
      <c r="D2" s="4"/>
      <c r="E2" s="4"/>
      <c r="F2" s="4"/>
    </row>
    <row r="3" spans="1:12" x14ac:dyDescent="0.3">
      <c r="A3" s="140" t="s">
        <v>62</v>
      </c>
      <c r="B3" s="140"/>
      <c r="C3" s="140"/>
      <c r="D3" s="140"/>
      <c r="E3" s="140"/>
      <c r="F3" s="140"/>
    </row>
    <row r="4" spans="1:12" x14ac:dyDescent="0.3">
      <c r="A4" s="135" t="s">
        <v>0</v>
      </c>
      <c r="B4" s="135"/>
      <c r="C4" s="135"/>
      <c r="D4" s="135"/>
      <c r="E4" s="135"/>
      <c r="F4" s="135"/>
    </row>
    <row r="5" spans="1:12" x14ac:dyDescent="0.3">
      <c r="A5" s="135" t="s">
        <v>50</v>
      </c>
      <c r="B5" s="135"/>
      <c r="C5" s="135"/>
      <c r="D5" s="135"/>
      <c r="E5" s="135"/>
      <c r="F5" s="135"/>
    </row>
    <row r="6" spans="1:12" ht="14.25" customHeight="1" x14ac:dyDescent="0.3">
      <c r="A6" s="135" t="s">
        <v>51</v>
      </c>
      <c r="B6" s="135"/>
      <c r="C6" s="135"/>
      <c r="D6" s="135"/>
      <c r="E6" s="135"/>
      <c r="F6" s="135"/>
      <c r="G6" s="59"/>
      <c r="H6" s="59"/>
      <c r="I6" s="59"/>
    </row>
    <row r="7" spans="1:12" x14ac:dyDescent="0.3">
      <c r="A7" s="134" t="s">
        <v>1</v>
      </c>
      <c r="B7" s="134"/>
      <c r="C7" s="134"/>
      <c r="D7" s="134"/>
      <c r="E7" s="134"/>
      <c r="F7" s="134"/>
    </row>
    <row r="8" spans="1:12" x14ac:dyDescent="0.3">
      <c r="A8" s="140" t="s">
        <v>61</v>
      </c>
      <c r="B8" s="140"/>
      <c r="C8" s="140"/>
      <c r="D8" s="140"/>
      <c r="E8" s="140"/>
      <c r="F8" s="140"/>
    </row>
    <row r="9" spans="1:12" ht="17.25" customHeight="1" x14ac:dyDescent="0.3">
      <c r="A9" s="134" t="s">
        <v>207</v>
      </c>
      <c r="B9" s="134"/>
      <c r="C9" s="134"/>
      <c r="D9" s="134"/>
      <c r="E9" s="134"/>
      <c r="F9" s="134"/>
      <c r="G9" s="25"/>
      <c r="H9" s="25"/>
      <c r="I9" s="25"/>
    </row>
    <row r="10" spans="1:12" ht="17.25" customHeight="1" thickBot="1" x14ac:dyDescent="0.35">
      <c r="A10" s="138" t="s">
        <v>2</v>
      </c>
      <c r="B10" s="138"/>
      <c r="C10" s="138"/>
      <c r="D10" s="138"/>
      <c r="E10" s="138"/>
      <c r="F10" s="138"/>
    </row>
    <row r="11" spans="1:12" ht="8.25" customHeight="1" x14ac:dyDescent="0.3">
      <c r="A11" s="5" t="s">
        <v>3</v>
      </c>
    </row>
    <row r="12" spans="1:12" ht="14.25" customHeight="1" x14ac:dyDescent="0.3">
      <c r="B12" s="4" t="s">
        <v>17</v>
      </c>
      <c r="C12" s="7">
        <v>2020</v>
      </c>
      <c r="D12" s="4"/>
      <c r="E12" s="7">
        <v>2019</v>
      </c>
      <c r="F12" s="4"/>
      <c r="G12" s="6"/>
      <c r="L12" s="88"/>
    </row>
    <row r="13" spans="1:12" ht="4.5" customHeight="1" x14ac:dyDescent="0.3">
      <c r="A13" s="8"/>
      <c r="B13" s="9"/>
      <c r="C13" s="9"/>
      <c r="D13" s="9"/>
      <c r="E13" s="9"/>
      <c r="F13" s="9"/>
      <c r="G13" s="9"/>
      <c r="H13" s="6"/>
      <c r="J13" s="6"/>
    </row>
    <row r="14" spans="1:12" x14ac:dyDescent="0.3">
      <c r="A14" s="8" t="s">
        <v>41</v>
      </c>
      <c r="B14" s="4"/>
      <c r="C14" s="4"/>
      <c r="D14" s="4"/>
      <c r="E14" s="4"/>
      <c r="F14" s="4"/>
      <c r="G14" s="9"/>
      <c r="H14" s="6"/>
      <c r="J14" s="6"/>
    </row>
    <row r="15" spans="1:12" x14ac:dyDescent="0.3">
      <c r="A15" s="5" t="s">
        <v>176</v>
      </c>
      <c r="C15" s="54">
        <v>6070.66</v>
      </c>
      <c r="E15" s="89">
        <v>2159.75</v>
      </c>
      <c r="G15" s="90"/>
      <c r="H15" s="91"/>
      <c r="I15" s="91"/>
      <c r="J15" s="92"/>
    </row>
    <row r="16" spans="1:12" x14ac:dyDescent="0.3">
      <c r="A16" s="5" t="s">
        <v>177</v>
      </c>
      <c r="C16" s="54">
        <v>16303.039999999997</v>
      </c>
      <c r="E16" s="89">
        <v>63891.99</v>
      </c>
      <c r="G16" s="90"/>
      <c r="H16" s="91"/>
      <c r="I16" s="91"/>
      <c r="J16" s="92"/>
    </row>
    <row r="17" spans="1:10" ht="12.75" customHeight="1" x14ac:dyDescent="0.3">
      <c r="A17" s="5" t="s">
        <v>178</v>
      </c>
      <c r="C17" s="54">
        <v>548851.86</v>
      </c>
      <c r="E17" s="33">
        <v>430352.11</v>
      </c>
      <c r="G17" s="90"/>
      <c r="H17" s="91"/>
      <c r="I17" s="91"/>
      <c r="J17" s="92"/>
    </row>
    <row r="18" spans="1:10" ht="12.75" customHeight="1" x14ac:dyDescent="0.3">
      <c r="A18" s="5" t="s">
        <v>179</v>
      </c>
      <c r="C18" s="54">
        <v>-54241.79</v>
      </c>
      <c r="E18" s="33">
        <v>-21883.81</v>
      </c>
      <c r="G18" s="90"/>
      <c r="H18" s="91"/>
      <c r="I18" s="91"/>
      <c r="J18" s="92"/>
    </row>
    <row r="19" spans="1:10" ht="12.75" customHeight="1" x14ac:dyDescent="0.3">
      <c r="A19" s="5" t="s">
        <v>180</v>
      </c>
      <c r="C19" s="54">
        <v>-280789.87</v>
      </c>
      <c r="E19" s="33">
        <v>-55433.32</v>
      </c>
      <c r="G19" s="90"/>
      <c r="H19" s="91"/>
      <c r="I19" s="91"/>
      <c r="J19" s="92"/>
    </row>
    <row r="20" spans="1:10" ht="13.5" customHeight="1" x14ac:dyDescent="0.3">
      <c r="A20" s="5" t="s">
        <v>181</v>
      </c>
      <c r="C20" s="54">
        <v>-81027.3</v>
      </c>
      <c r="E20" s="93">
        <v>-38016.159999999996</v>
      </c>
      <c r="H20" s="91"/>
      <c r="I20" s="91"/>
      <c r="J20" s="91"/>
    </row>
    <row r="21" spans="1:10" ht="15.75" customHeight="1" x14ac:dyDescent="0.3">
      <c r="A21" s="8" t="s">
        <v>49</v>
      </c>
      <c r="C21" s="75">
        <f>SUM(C15:C20)</f>
        <v>155166.59999999998</v>
      </c>
      <c r="E21" s="75">
        <f>SUM(E15:E20)</f>
        <v>381070.56</v>
      </c>
      <c r="H21" s="91"/>
      <c r="I21" s="91"/>
      <c r="J21" s="91"/>
    </row>
    <row r="22" spans="1:10" ht="13.5" customHeight="1" x14ac:dyDescent="0.3">
      <c r="B22" s="4"/>
      <c r="C22" s="4"/>
      <c r="D22" s="4"/>
      <c r="E22" s="4"/>
      <c r="F22" s="4"/>
      <c r="G22" s="90"/>
      <c r="J22" s="91"/>
    </row>
    <row r="23" spans="1:10" x14ac:dyDescent="0.3">
      <c r="A23" s="8" t="s">
        <v>42</v>
      </c>
      <c r="J23" s="91"/>
    </row>
    <row r="24" spans="1:10" x14ac:dyDescent="0.3">
      <c r="A24" s="5" t="s">
        <v>182</v>
      </c>
      <c r="B24" s="9"/>
      <c r="C24" s="105">
        <f>'[1]Hoja flujo'!D58</f>
        <v>-5017916.9099999992</v>
      </c>
      <c r="D24" s="9"/>
      <c r="E24" s="33">
        <v>-7957519.9100000001</v>
      </c>
      <c r="F24" s="9"/>
    </row>
    <row r="25" spans="1:10" ht="15" customHeight="1" x14ac:dyDescent="0.3">
      <c r="A25" s="8" t="s">
        <v>48</v>
      </c>
      <c r="C25" s="78">
        <f>SUM(C24)</f>
        <v>-5017916.9099999992</v>
      </c>
      <c r="E25" s="78">
        <f>SUM(E24)</f>
        <v>-7957519.9100000001</v>
      </c>
      <c r="H25" s="94"/>
    </row>
    <row r="26" spans="1:10" ht="15" customHeight="1" x14ac:dyDescent="0.3">
      <c r="A26" s="8"/>
    </row>
    <row r="27" spans="1:10" ht="15" customHeight="1" x14ac:dyDescent="0.3">
      <c r="A27" s="8" t="s">
        <v>43</v>
      </c>
      <c r="H27" s="91"/>
      <c r="I27" s="91"/>
      <c r="J27" s="91"/>
    </row>
    <row r="28" spans="1:10" x14ac:dyDescent="0.3">
      <c r="A28" s="5" t="s">
        <v>183</v>
      </c>
      <c r="C28" s="54">
        <v>2680010</v>
      </c>
      <c r="E28" s="89">
        <v>4035000</v>
      </c>
      <c r="H28" s="91"/>
      <c r="I28" s="91"/>
      <c r="J28" s="91"/>
    </row>
    <row r="29" spans="1:10" x14ac:dyDescent="0.3">
      <c r="A29" s="5" t="s">
        <v>193</v>
      </c>
      <c r="B29" s="4"/>
      <c r="C29" s="54">
        <v>2500000.0000000005</v>
      </c>
      <c r="D29" s="4"/>
      <c r="E29" s="104">
        <v>4000000</v>
      </c>
      <c r="F29" s="4"/>
      <c r="G29" s="95"/>
      <c r="H29" s="91"/>
      <c r="I29" s="91"/>
      <c r="J29" s="91"/>
    </row>
    <row r="30" spans="1:10" x14ac:dyDescent="0.3">
      <c r="A30" s="5" t="s">
        <v>194</v>
      </c>
      <c r="B30" s="4"/>
      <c r="C30" s="54">
        <v>-96771.289999999979</v>
      </c>
      <c r="D30" s="4"/>
      <c r="E30" s="33">
        <v>-23358.97</v>
      </c>
      <c r="F30" s="4"/>
      <c r="G30" s="95"/>
      <c r="H30" s="91"/>
      <c r="I30" s="91"/>
      <c r="J30" s="91"/>
    </row>
    <row r="31" spans="1:10" x14ac:dyDescent="0.3">
      <c r="A31" s="5" t="s">
        <v>206</v>
      </c>
      <c r="B31" s="4"/>
      <c r="C31" s="54">
        <v>-317693.08</v>
      </c>
      <c r="D31" s="4"/>
      <c r="E31" s="33">
        <v>0</v>
      </c>
      <c r="F31" s="4"/>
      <c r="G31" s="95"/>
      <c r="H31" s="91"/>
      <c r="I31" s="91"/>
      <c r="J31" s="91"/>
    </row>
    <row r="32" spans="1:10" x14ac:dyDescent="0.3">
      <c r="A32" s="8" t="s">
        <v>199</v>
      </c>
      <c r="C32" s="75">
        <f>SUM(C28:C31)</f>
        <v>4765545.63</v>
      </c>
      <c r="E32" s="75">
        <f>SUM(E28:E31)</f>
        <v>8011641.0300000003</v>
      </c>
      <c r="H32" s="33"/>
      <c r="I32" s="91"/>
      <c r="J32" s="91"/>
    </row>
    <row r="33" spans="1:14" x14ac:dyDescent="0.3">
      <c r="H33" s="91"/>
      <c r="I33" s="91"/>
      <c r="J33" s="91"/>
    </row>
    <row r="34" spans="1:14" x14ac:dyDescent="0.3">
      <c r="A34" s="8" t="s">
        <v>200</v>
      </c>
      <c r="B34" s="4"/>
      <c r="C34" s="34">
        <f>+C32+C25+C21</f>
        <v>-97204.679999999353</v>
      </c>
      <c r="D34" s="4"/>
      <c r="E34" s="96">
        <f>+E32+E25+E21</f>
        <v>435191.68000000011</v>
      </c>
      <c r="F34" s="4"/>
      <c r="H34" s="91"/>
      <c r="I34" s="91"/>
      <c r="J34" s="91"/>
    </row>
    <row r="35" spans="1:14" ht="15.75" customHeight="1" x14ac:dyDescent="0.3">
      <c r="A35" s="8" t="s">
        <v>197</v>
      </c>
      <c r="B35" s="4"/>
      <c r="C35" s="49">
        <v>435191.68</v>
      </c>
      <c r="D35" s="4"/>
      <c r="E35" s="10">
        <v>0</v>
      </c>
      <c r="F35" s="4"/>
      <c r="H35" s="91"/>
      <c r="I35" s="91"/>
      <c r="J35" s="91"/>
    </row>
    <row r="36" spans="1:14" x14ac:dyDescent="0.3">
      <c r="A36" s="8" t="s">
        <v>208</v>
      </c>
      <c r="B36" s="4">
        <v>6</v>
      </c>
      <c r="C36" s="75">
        <f>SUM(C34:C35)</f>
        <v>337987.00000000064</v>
      </c>
      <c r="D36" s="4"/>
      <c r="E36" s="75">
        <f>SUM(E34:E35)</f>
        <v>435191.68000000011</v>
      </c>
      <c r="F36" s="4"/>
      <c r="G36" s="97"/>
      <c r="H36" s="98"/>
      <c r="I36" s="98"/>
      <c r="J36" s="91"/>
    </row>
    <row r="37" spans="1:14" ht="11.25" customHeight="1" x14ac:dyDescent="0.3">
      <c r="B37" s="4"/>
      <c r="C37" s="4"/>
      <c r="D37" s="4"/>
      <c r="E37" s="4"/>
      <c r="F37" s="4"/>
      <c r="G37" s="90"/>
      <c r="H37" s="91"/>
      <c r="I37" s="77"/>
      <c r="J37" s="91"/>
    </row>
    <row r="38" spans="1:14" ht="14.5" thickBot="1" x14ac:dyDescent="0.35">
      <c r="A38" s="11"/>
      <c r="B38" s="12"/>
      <c r="C38" s="12"/>
      <c r="D38" s="12"/>
      <c r="E38" s="99"/>
      <c r="H38" s="53"/>
      <c r="I38" s="77"/>
    </row>
    <row r="39" spans="1:14" x14ac:dyDescent="0.3">
      <c r="I39" s="36"/>
    </row>
    <row r="40" spans="1:14" x14ac:dyDescent="0.3">
      <c r="A40" s="1" t="s">
        <v>47</v>
      </c>
      <c r="I40" s="36"/>
    </row>
    <row r="41" spans="1:14" x14ac:dyDescent="0.3">
      <c r="I41" s="36"/>
    </row>
    <row r="42" spans="1:14" x14ac:dyDescent="0.3">
      <c r="I42" s="36"/>
    </row>
    <row r="45" spans="1:14" x14ac:dyDescent="0.3">
      <c r="A45" s="32" t="s">
        <v>184</v>
      </c>
      <c r="B45" s="141" t="s">
        <v>31</v>
      </c>
      <c r="C45" s="141"/>
      <c r="D45" s="141"/>
      <c r="E45" s="141"/>
      <c r="F45" s="141"/>
      <c r="G45" s="16"/>
      <c r="H45" s="16"/>
      <c r="I45" s="16"/>
    </row>
    <row r="46" spans="1:14" x14ac:dyDescent="0.3">
      <c r="A46" s="2" t="s">
        <v>187</v>
      </c>
      <c r="B46" s="141" t="s">
        <v>58</v>
      </c>
      <c r="C46" s="141"/>
      <c r="D46" s="141"/>
      <c r="E46" s="141"/>
      <c r="F46" s="141"/>
      <c r="G46" s="19"/>
      <c r="H46" s="14"/>
      <c r="I46" s="14"/>
      <c r="J46" s="14"/>
      <c r="K46" s="14"/>
      <c r="L46" s="14"/>
      <c r="M46" s="14"/>
      <c r="N46" s="14"/>
    </row>
    <row r="47" spans="1:14" x14ac:dyDescent="0.3">
      <c r="B47" s="18"/>
      <c r="C47" s="18"/>
      <c r="D47" s="18"/>
      <c r="E47" s="18"/>
      <c r="F47" s="18"/>
      <c r="G47" s="19"/>
      <c r="H47" s="14"/>
      <c r="I47" s="14"/>
      <c r="J47" s="14"/>
      <c r="K47" s="14"/>
      <c r="L47" s="14"/>
      <c r="M47" s="14"/>
      <c r="N47" s="14"/>
    </row>
    <row r="48" spans="1:14" x14ac:dyDescent="0.3">
      <c r="A48" s="14"/>
      <c r="B48" s="18"/>
      <c r="C48" s="18"/>
      <c r="D48" s="18"/>
      <c r="E48" s="18"/>
      <c r="F48" s="18"/>
      <c r="G48" s="19"/>
      <c r="H48" s="14"/>
      <c r="I48" s="14"/>
      <c r="J48" s="14"/>
      <c r="K48" s="14"/>
      <c r="L48" s="14"/>
      <c r="M48" s="14"/>
      <c r="N48" s="14"/>
    </row>
    <row r="49" spans="1:14" ht="12" customHeight="1" x14ac:dyDescent="0.3">
      <c r="A49" s="14"/>
      <c r="B49" s="18"/>
      <c r="C49" s="18"/>
      <c r="D49" s="18"/>
      <c r="E49" s="18"/>
      <c r="F49" s="18"/>
      <c r="G49" s="19"/>
      <c r="H49" s="14"/>
      <c r="I49" s="14"/>
      <c r="J49" s="139"/>
      <c r="K49" s="139"/>
      <c r="L49" s="139"/>
      <c r="M49" s="139"/>
      <c r="N49" s="139"/>
    </row>
    <row r="50" spans="1:14" ht="21" customHeight="1" x14ac:dyDescent="0.3">
      <c r="A50" s="2" t="s">
        <v>29</v>
      </c>
      <c r="B50" s="141" t="s">
        <v>44</v>
      </c>
      <c r="C50" s="141"/>
      <c r="D50" s="141"/>
      <c r="E50" s="141"/>
      <c r="F50" s="141"/>
      <c r="G50" s="21"/>
      <c r="H50" s="21"/>
      <c r="I50" s="21"/>
      <c r="K50" s="16"/>
      <c r="L50" s="16"/>
      <c r="M50" s="16"/>
      <c r="N50" s="16"/>
    </row>
    <row r="51" spans="1:14" ht="15" customHeight="1" x14ac:dyDescent="0.3">
      <c r="A51" s="2" t="s">
        <v>30</v>
      </c>
      <c r="B51" s="141" t="s">
        <v>45</v>
      </c>
      <c r="C51" s="141"/>
      <c r="D51" s="141"/>
      <c r="E51" s="141"/>
      <c r="F51" s="141"/>
      <c r="G51" s="21"/>
      <c r="H51" s="21"/>
      <c r="I51" s="21"/>
      <c r="J51" s="21"/>
      <c r="K51" s="21"/>
      <c r="L51" s="21"/>
      <c r="M51" s="14"/>
      <c r="N51" s="14"/>
    </row>
  </sheetData>
  <mergeCells count="13">
    <mergeCell ref="B51:F51"/>
    <mergeCell ref="A9:F9"/>
    <mergeCell ref="A10:F10"/>
    <mergeCell ref="B45:F45"/>
    <mergeCell ref="B46:F46"/>
    <mergeCell ref="J49:N49"/>
    <mergeCell ref="B50:F50"/>
    <mergeCell ref="A3:F3"/>
    <mergeCell ref="A4:F4"/>
    <mergeCell ref="A5:F5"/>
    <mergeCell ref="A6:F6"/>
    <mergeCell ref="A7:F7"/>
    <mergeCell ref="A8:F8"/>
  </mergeCells>
  <pageMargins left="1.1023622047244095" right="1.1023622047244095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Balanza</vt:lpstr>
      <vt:lpstr>Balance General</vt:lpstr>
      <vt:lpstr>Estado de Resultados acumulado</vt:lpstr>
      <vt:lpstr>Cambios en el Patrimonio</vt:lpstr>
      <vt:lpstr>Flujo de Efectivo</vt:lpstr>
      <vt:lpstr>'Balance General'!Área_de_impresión</vt:lpstr>
      <vt:lpstr>'Cambios en el Patrimonio'!Área_de_impresión</vt:lpstr>
      <vt:lpstr>'Estado de Resultados acumulado'!Área_de_impresión</vt:lpstr>
      <vt:lpstr>'Flujo de Efectivo'!Área_de_impresión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krissia Alvarado</dc:creator>
  <cp:lastModifiedBy>Krissia Reyes Alegria</cp:lastModifiedBy>
  <cp:lastPrinted>2022-12-01T17:03:58Z</cp:lastPrinted>
  <dcterms:created xsi:type="dcterms:W3CDTF">2018-07-04T16:50:20Z</dcterms:created>
  <dcterms:modified xsi:type="dcterms:W3CDTF">2023-01-03T22:18:33Z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727152-7100-4514-a083-0e2ba05ba660_Enabled">
    <vt:lpwstr>True</vt:lpwstr>
  </property>
  <property fmtid="{D5CDD505-2E9C-101B-9397-08002B2CF9AE}" pid="3" name="MSIP_Label_d7727152-7100-4514-a083-0e2ba05ba660_SiteId">
    <vt:lpwstr>b579d0fa-ecf7-43af-a250-c4935d59224b</vt:lpwstr>
  </property>
  <property fmtid="{D5CDD505-2E9C-101B-9397-08002B2CF9AE}" pid="4" name="MSIP_Label_d7727152-7100-4514-a083-0e2ba05ba660_SetDate">
    <vt:lpwstr>2020-08-19T19:33:00.2809770Z</vt:lpwstr>
  </property>
  <property fmtid="{D5CDD505-2E9C-101B-9397-08002B2CF9AE}" pid="5" name="MSIP_Label_d7727152-7100-4514-a083-0e2ba05ba660_Name">
    <vt:lpwstr>Restringida Especial</vt:lpwstr>
  </property>
  <property fmtid="{D5CDD505-2E9C-101B-9397-08002B2CF9AE}" pid="6" name="MSIP_Label_d7727152-7100-4514-a083-0e2ba05ba660_ActionId">
    <vt:lpwstr>bc73f42c-614c-444b-b52a-327af51cf2e7</vt:lpwstr>
  </property>
  <property fmtid="{D5CDD505-2E9C-101B-9397-08002B2CF9AE}" pid="7" name="MSIP_Label_d7727152-7100-4514-a083-0e2ba05ba660_Extended_MSFT_Method">
    <vt:lpwstr>Manual</vt:lpwstr>
  </property>
  <property fmtid="{D5CDD505-2E9C-101B-9397-08002B2CF9AE}" pid="8" name="Sensitivity">
    <vt:lpwstr>Restringida Especial</vt:lpwstr>
  </property>
</Properties>
</file>