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D4810B06-A082-4A95-BFCD-686F9B49F366}" xr6:coauthVersionLast="47" xr6:coauthVersionMax="47" xr10:uidLastSave="{00000000-0000-0000-0000-000000000000}"/>
  <bookViews>
    <workbookView xWindow="-120" yWindow="-120" windowWidth="20730" windowHeight="11160" xr2:uid="{CA7753EC-148D-4B36-BB73-B944DFD73B05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1" i="2"/>
  <c r="G28" i="2"/>
  <c r="C27" i="2"/>
  <c r="G22" i="2"/>
  <c r="C23" i="2"/>
  <c r="G18" i="2"/>
  <c r="C17" i="2"/>
  <c r="G14" i="2"/>
  <c r="C12" i="2"/>
  <c r="C9" i="2"/>
  <c r="G9" i="2"/>
  <c r="G5" i="2"/>
  <c r="C5" i="2"/>
  <c r="C51" i="1"/>
  <c r="H66" i="1" s="1"/>
  <c r="G51" i="1"/>
  <c r="G45" i="1"/>
  <c r="H58" i="1" s="1"/>
  <c r="C45" i="1"/>
  <c r="H45" i="1" s="1"/>
  <c r="G38" i="1"/>
  <c r="G36" i="1"/>
  <c r="G34" i="1"/>
  <c r="C35" i="1"/>
  <c r="G32" i="1"/>
  <c r="G42" i="1" s="1"/>
  <c r="C30" i="1"/>
  <c r="G28" i="1"/>
  <c r="C27" i="1"/>
  <c r="G26" i="1"/>
  <c r="G24" i="1"/>
  <c r="C21" i="1"/>
  <c r="G21" i="1"/>
  <c r="G19" i="1"/>
  <c r="G17" i="1"/>
  <c r="C15" i="1"/>
  <c r="G14" i="1"/>
  <c r="G9" i="1"/>
  <c r="C10" i="1"/>
  <c r="G6" i="1"/>
  <c r="C6" i="1"/>
  <c r="C46" i="2" l="1"/>
  <c r="G46" i="2"/>
  <c r="C43" i="1"/>
  <c r="G30" i="1"/>
  <c r="G43" i="1" s="1"/>
  <c r="H43" i="1" s="1"/>
  <c r="E39" i="1"/>
  <c r="H54" i="1" l="1"/>
  <c r="G47" i="2"/>
  <c r="E47" i="2" s="1"/>
  <c r="C47" i="2"/>
  <c r="A47" i="2" s="1"/>
  <c r="C48" i="2" l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<sst xmlns="http://schemas.openxmlformats.org/spreadsheetml/2006/main" count="162" uniqueCount="138">
  <si>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</si>
  <si>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</si>
  <si>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</si>
  <si>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</si>
  <si>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</si>
  <si>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</si>
  <si>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</si>
  <si>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</si>
  <si>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</si>
  <si>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</si>
  <si>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</si>
  <si>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</si>
  <si>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</si>
  <si>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</si>
  <si>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</si>
  <si>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</si>
  <si>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</si>
  <si>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</si>
  <si>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</si>
  <si>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</si>
  <si>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</si>
  <si>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</si>
  <si>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</si>
  <si>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</si>
  <si>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</si>
  <si>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</si>
  <si>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</si>
  <si>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</si>
  <si>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</si>
  <si>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</si>
  <si>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</si>
  <si>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</si>
  <si>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</si>
  <si>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</si>
  <si>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</si>
  <si>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</si>
  <si>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</si>
  <si>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</si>
  <si>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</si>
  <si>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</si>
  <si>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</si>
  <si>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</si>
  <si>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</si>
  <si>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</si>
  <si>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</si>
  <si>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</si>
  <si>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</si>
  <si>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</si>
  <si>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</si>
  <si>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</si>
  <si>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</si>
  <si>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</si>
  <si>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</si>
  <si>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</si>
  <si>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</si>
  <si>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</si>
  <si>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</si>
  <si>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</si>
  <si>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</si>
  <si>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</si>
  <si>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</si>
  <si>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</si>
  <si>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</si>
  <si>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</si>
  <si>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</si>
  <si>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</si>
  <si>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</si>
  <si>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</si>
  <si>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</si>
  <si>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</si>
  <si>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</si>
  <si>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</si>
  <si>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</si>
  <si>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</si>
  <si>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</si>
  <si>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</si>
  <si>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</si>
  <si>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</si>
  <si>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</si>
  <si>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</si>
  <si>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</si>
  <si>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</si>
  <si>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</si>
  <si>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</si>
  <si>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</si>
  <si>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</si>
  <si>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</si>
  <si>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</si>
  <si>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</si>
  <si>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</si>
  <si>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</si>
  <si>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</si>
  <si>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</si>
  <si>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</si>
  <si>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</si>
  <si>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</si>
  <si>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</si>
  <si>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</si>
  <si>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</si>
  <si>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</si>
  <si>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</si>
  <si>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</si>
  <si>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</si>
  <si>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</si>
  <si>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</si>
  <si>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</si>
  <si>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</si>
  <si>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</si>
  <si>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</si>
  <si>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</si>
  <si>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</si>
  <si>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</si>
  <si>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</si>
  <si>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</si>
  <si>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</si>
  <si>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</si>
  <si>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</si>
  <si>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</si>
  <si>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</si>
  <si>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</si>
  <si>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</si>
  <si>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</si>
  <si>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</si>
  <si>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</si>
  <si>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</si>
  <si>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</si>
  <si>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</si>
  <si>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</si>
  <si>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</si>
  <si>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</si>
  <si>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</si>
  <si>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</si>
  <si>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</si>
  <si>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</si>
  <si>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</si>
  <si>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</si>
  <si>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NOVIEMBRE 2022</t>
  </si>
  <si>
    <t>ESTADO DE RESULTADO DEL 01 DE ENERO 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</si>
</sst>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9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64" fontId="3" fillId="0" borderId="0" xfId="3" applyFont="1" applyBorder="1"/>
    <xf numFmtId="0" fontId="11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3" fillId="0" borderId="1" xfId="2" applyFont="1" applyBorder="1" applyAlignment="1">
      <alignment horizontal="centerContinuous"/>
    </xf>
    <xf numFmtId="0" fontId="13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4" fillId="0" borderId="0" xfId="2" applyFont="1" applyAlignment="1">
      <alignment wrapText="1"/>
    </xf>
    <xf numFmtId="0" fontId="14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5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4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164" fontId="1" fillId="0" borderId="2" xfId="0" applyNumberFormat="1" applyFont="1" applyBorder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0" fillId="0" borderId="0" xfId="2" applyNumberFormat="1" applyFont="1" applyAlignment="1">
      <alignment horizontal="center"/>
    </xf>
    <xf numFmtId="0" fontId="16" fillId="0" borderId="0" xfId="2" applyFont="1"/>
    <xf numFmtId="0" fontId="11" fillId="0" borderId="0" xfId="2" applyFont="1"/>
  </cellXfs>
  <cellStyles count="5">
    <cellStyle name="Millares" xfId="1" builtinId="3"/>
    <cellStyle name="Millares_BALANCE GENERALA ASOCIADO ENERO 06" xfId="3" xr:uid="{56E05465-769A-45FD-95BF-62C1995263B3}"/>
    <cellStyle name="Moneda 2" xfId="4" xr:uid="{47934D3E-6198-4E16-9446-B685850D4C59}"/>
    <cellStyle name="Normal" xfId="0" builtinId="0"/>
    <cellStyle name="Normal 2" xfId="2" xr:uid="{20B99189-0158-4FE7-BDAE-04C6FC0E0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F0089B6-7176-4780-9BE5-2B54F51A6C0D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E17507D-20CF-48ED-9114-0C3391017D7E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1629834</xdr:colOff>
      <xdr:row>56</xdr:row>
      <xdr:rowOff>130175</xdr:rowOff>
    </xdr:from>
    <xdr:to>
      <xdr:col>6</xdr:col>
      <xdr:colOff>545042</xdr:colOff>
      <xdr:row>60</xdr:row>
      <xdr:rowOff>37042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CCFCE72-E3E6-446B-A815-4CA92A8D2550}"/>
            </a:ext>
          </a:extLst>
        </xdr:cNvPr>
        <xdr:cNvSpPr/>
      </xdr:nvSpPr>
      <xdr:spPr>
        <a:xfrm>
          <a:off x="7573434" y="9693275"/>
          <a:ext cx="3906308" cy="554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6AFB48-D466-4B53-AC05-786F075EB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7839EE5-D319-4CF1-9439-AFB9D00046C0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EF65A9B-D2E1-42C9-8428-89CBEAD4E3C5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CA0AA77-7174-426E-A6F4-74D1C3E0827C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59B303-ECD5-4CBB-ADD6-FE77E8698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2\11.%20NOV%202022\2022%2011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BC56-8679-4AAF-83A6-9B027BCF7449}">
  <sheetPr>
    <pageSetUpPr fitToPage="1"/>
  </sheetPr>
  <dimension ref="A1:O81"/>
  <sheetViews>
    <sheetView tabSelected="1" view="pageBreakPreview" topLeftCell="A27" zoomScaleNormal="90" zoomScaleSheetLayoutView="100" workbookViewId="0">
      <selection activeCell="A46" sqref="A46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573347</v>
      </c>
      <c r="D6" s="11"/>
      <c r="E6" s="8" t="s">
        <v>6</v>
      </c>
      <c r="F6" s="12"/>
      <c r="G6" s="10">
        <f>SUM(F7:F8)</f>
        <v>840198.67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572247</v>
      </c>
      <c r="C8" s="10"/>
      <c r="D8" s="2" t="s">
        <v>2</v>
      </c>
      <c r="E8" s="5" t="s">
        <v>10</v>
      </c>
      <c r="F8" s="15">
        <v>840198.67</v>
      </c>
    </row>
    <row r="9" spans="1:11" ht="12.75" customHeight="1" x14ac:dyDescent="0.2">
      <c r="B9" s="9"/>
      <c r="E9" s="8" t="s">
        <v>11</v>
      </c>
      <c r="F9" s="12"/>
      <c r="G9" s="10">
        <f>SUM(F10:F13)</f>
        <v>4865687.12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4937293.7300000004</v>
      </c>
      <c r="E10" s="5" t="s">
        <v>13</v>
      </c>
      <c r="F10" s="16">
        <v>32746.19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1074140.51</v>
      </c>
    </row>
    <row r="12" spans="1:11" ht="12.75" customHeight="1" x14ac:dyDescent="0.2">
      <c r="A12" s="5" t="s">
        <v>16</v>
      </c>
      <c r="B12" s="13">
        <v>3918186.5300000003</v>
      </c>
      <c r="D12" s="18"/>
      <c r="E12" s="5" t="s">
        <v>17</v>
      </c>
      <c r="F12" s="17">
        <v>3755854.38</v>
      </c>
      <c r="G12" s="10"/>
      <c r="K12" s="19"/>
    </row>
    <row r="13" spans="1:11" ht="12.75" customHeight="1" x14ac:dyDescent="0.2">
      <c r="A13" s="5" t="s">
        <v>18</v>
      </c>
      <c r="B13" s="15">
        <v>46107.199999999997</v>
      </c>
      <c r="D13" s="18"/>
      <c r="E13" s="5" t="s">
        <v>19</v>
      </c>
      <c r="F13" s="15">
        <v>2946.04</v>
      </c>
    </row>
    <row r="14" spans="1:11" ht="12.75" customHeight="1" x14ac:dyDescent="0.2">
      <c r="B14" s="16"/>
      <c r="D14" s="18"/>
      <c r="E14" s="8" t="s">
        <v>20</v>
      </c>
      <c r="G14" s="20">
        <f>SUM(F15:F16)</f>
        <v>2298026.4900000002</v>
      </c>
      <c r="K14" s="19"/>
    </row>
    <row r="15" spans="1:11" ht="12.75" customHeight="1" x14ac:dyDescent="0.2">
      <c r="A15" s="8" t="s">
        <v>21</v>
      </c>
      <c r="B15" s="21"/>
      <c r="C15" s="20">
        <f>SUM(B16:B19)</f>
        <v>361149.89</v>
      </c>
      <c r="D15" s="18"/>
      <c r="E15" s="5" t="s">
        <v>22</v>
      </c>
      <c r="F15" s="17">
        <v>1899531.5</v>
      </c>
    </row>
    <row r="16" spans="1:11" ht="12.75" customHeight="1" x14ac:dyDescent="0.2">
      <c r="A16" s="5" t="s">
        <v>23</v>
      </c>
      <c r="B16" s="9">
        <v>361149.89</v>
      </c>
      <c r="E16" s="5" t="s">
        <v>24</v>
      </c>
      <c r="F16" s="15">
        <v>398494.99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2"/>
      <c r="G17" s="10">
        <f>SUM(F18)</f>
        <v>295407.14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3">
        <v>295407.14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2"/>
      <c r="G19" s="10">
        <f>SUM(F20)</f>
        <v>54551.13</v>
      </c>
    </row>
    <row r="20" spans="1:15" ht="12.75" customHeight="1" x14ac:dyDescent="0.2">
      <c r="E20" s="5" t="s">
        <v>31</v>
      </c>
      <c r="F20" s="15">
        <v>54551.13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8745576.1500000004</v>
      </c>
      <c r="E21" s="8" t="s">
        <v>33</v>
      </c>
      <c r="F21" s="13"/>
      <c r="G21" s="10">
        <f>SUM(F22:F23)</f>
        <v>534560.65</v>
      </c>
    </row>
    <row r="22" spans="1:15" ht="12.75" customHeight="1" x14ac:dyDescent="0.2">
      <c r="A22" s="5" t="s">
        <v>34</v>
      </c>
      <c r="B22" s="9">
        <v>3093868.7399999998</v>
      </c>
      <c r="E22" s="5" t="s">
        <v>35</v>
      </c>
      <c r="F22" s="16">
        <v>139200.71</v>
      </c>
    </row>
    <row r="23" spans="1:15" ht="15.75" customHeight="1" x14ac:dyDescent="0.2">
      <c r="A23" s="24" t="s">
        <v>36</v>
      </c>
      <c r="B23" s="17">
        <v>5000697.5599999996</v>
      </c>
      <c r="E23" s="5" t="s">
        <v>37</v>
      </c>
      <c r="F23" s="15">
        <v>395359.94</v>
      </c>
      <c r="G23" s="10"/>
    </row>
    <row r="24" spans="1:15" ht="12.75" customHeight="1" x14ac:dyDescent="0.2">
      <c r="A24" s="5" t="s">
        <v>38</v>
      </c>
      <c r="B24" s="25">
        <v>703322.13</v>
      </c>
      <c r="E24" s="8" t="s">
        <v>39</v>
      </c>
      <c r="F24" s="26"/>
      <c r="G24" s="10">
        <f>SUM(F25:F25)</f>
        <v>137823.01</v>
      </c>
    </row>
    <row r="25" spans="1:15" ht="12.75" customHeight="1" x14ac:dyDescent="0.2">
      <c r="A25" s="5" t="s">
        <v>40</v>
      </c>
      <c r="B25" s="27">
        <v>-52312.28</v>
      </c>
      <c r="E25" s="5" t="s">
        <v>41</v>
      </c>
      <c r="F25" s="15">
        <v>137823.01</v>
      </c>
    </row>
    <row r="26" spans="1:15" ht="12.75" customHeight="1" x14ac:dyDescent="0.2">
      <c r="E26" s="8" t="s">
        <v>42</v>
      </c>
      <c r="G26" s="20">
        <f>SUM(F27)</f>
        <v>94748.36</v>
      </c>
    </row>
    <row r="27" spans="1:15" ht="12.75" customHeight="1" x14ac:dyDescent="0.2">
      <c r="A27" s="8" t="s">
        <v>43</v>
      </c>
      <c r="B27" s="16"/>
      <c r="C27" s="20">
        <f>SUM(B28)</f>
        <v>552843.79</v>
      </c>
      <c r="E27" s="28" t="s">
        <v>44</v>
      </c>
      <c r="F27" s="15">
        <v>94748.36</v>
      </c>
    </row>
    <row r="28" spans="1:15" ht="12.75" customHeight="1" x14ac:dyDescent="0.2">
      <c r="A28" s="5" t="s">
        <v>45</v>
      </c>
      <c r="B28" s="29">
        <v>552843.79</v>
      </c>
      <c r="E28" s="30" t="s">
        <v>46</v>
      </c>
      <c r="F28" s="26"/>
      <c r="G28" s="10">
        <f>+SUM(F29:F29)</f>
        <v>0</v>
      </c>
    </row>
    <row r="29" spans="1:15" ht="12.75" customHeight="1" x14ac:dyDescent="0.2">
      <c r="B29" s="16"/>
      <c r="E29" s="28" t="s">
        <v>47</v>
      </c>
      <c r="F29" s="15">
        <v>0</v>
      </c>
      <c r="G29" s="10"/>
      <c r="L29" s="31"/>
      <c r="O29" s="31"/>
    </row>
    <row r="30" spans="1:15" ht="12.75" customHeight="1" x14ac:dyDescent="0.2">
      <c r="A30" s="8" t="s">
        <v>48</v>
      </c>
      <c r="B30" s="9" t="s">
        <v>2</v>
      </c>
      <c r="C30" s="10">
        <f>SUM(B31:B33)</f>
        <v>90908.759999999893</v>
      </c>
      <c r="E30" s="32" t="s">
        <v>49</v>
      </c>
      <c r="F30" s="9" t="s">
        <v>2</v>
      </c>
      <c r="G30" s="33">
        <f>SUM(G6:G28)</f>
        <v>9121002.5699999984</v>
      </c>
    </row>
    <row r="31" spans="1:15" ht="12.75" customHeight="1" x14ac:dyDescent="0.2">
      <c r="A31" s="5" t="s">
        <v>50</v>
      </c>
      <c r="B31" s="16">
        <v>0</v>
      </c>
      <c r="C31" s="10"/>
      <c r="E31" s="32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698388.92999999993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-607480.17000000004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34" t="s">
        <v>56</v>
      </c>
      <c r="G34" s="16">
        <f>+F35</f>
        <v>118690.07</v>
      </c>
    </row>
    <row r="35" spans="1:11" ht="12.75" customHeight="1" x14ac:dyDescent="0.2">
      <c r="A35" s="8" t="s">
        <v>57</v>
      </c>
      <c r="B35" s="13"/>
      <c r="C35" s="10">
        <f>SUM(B36:B39)</f>
        <v>2598827.0699999998</v>
      </c>
      <c r="E35" s="35" t="s">
        <v>58</v>
      </c>
      <c r="F35" s="15">
        <v>118690.07</v>
      </c>
    </row>
    <row r="36" spans="1:11" ht="12.75" customHeight="1" x14ac:dyDescent="0.2">
      <c r="A36" s="5" t="s">
        <v>59</v>
      </c>
      <c r="B36" s="9">
        <v>1783445.46</v>
      </c>
      <c r="C36" s="10"/>
      <c r="E36" s="34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25">
        <v>440750.32</v>
      </c>
      <c r="C37" s="10"/>
      <c r="E37" s="36" t="s">
        <v>62</v>
      </c>
      <c r="F37" s="15">
        <v>51354.37</v>
      </c>
    </row>
    <row r="38" spans="1:11" ht="12.75" customHeight="1" x14ac:dyDescent="0.2">
      <c r="A38" s="5" t="s">
        <v>63</v>
      </c>
      <c r="B38" s="13">
        <v>501717.61</v>
      </c>
      <c r="C38" s="10"/>
      <c r="E38" s="8" t="s">
        <v>64</v>
      </c>
      <c r="F38" s="16"/>
      <c r="G38" s="10">
        <f>SUM(F39:F40)</f>
        <v>1068899.3799999948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UTILIDAD DEL EJERCICIO</v>
      </c>
      <c r="F39" s="16">
        <v>288413.89999999478</v>
      </c>
      <c r="H39" s="19"/>
    </row>
    <row r="40" spans="1:11" ht="12.75" customHeight="1" x14ac:dyDescent="0.2">
      <c r="E40" s="5" t="s">
        <v>66</v>
      </c>
      <c r="F40" s="15">
        <v>780485.48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3">
        <f>SUM(G32:G41)</f>
        <v>8738943.8199999947</v>
      </c>
    </row>
    <row r="43" spans="1:11" ht="15" customHeight="1" thickBot="1" x14ac:dyDescent="0.25">
      <c r="A43" s="32" t="s">
        <v>68</v>
      </c>
      <c r="B43" s="37" t="s">
        <v>2</v>
      </c>
      <c r="C43" s="38">
        <f>SUM(C5:C42)</f>
        <v>17859946.389999997</v>
      </c>
      <c r="E43" s="7" t="s">
        <v>69</v>
      </c>
      <c r="F43" s="9"/>
      <c r="G43" s="39">
        <f>G30+G42</f>
        <v>17859946.389999993</v>
      </c>
      <c r="H43" s="40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7"/>
      <c r="C45" s="41">
        <f>SUM(B46:B49)</f>
        <v>1560666986.4699998</v>
      </c>
      <c r="E45" s="42" t="s">
        <v>71</v>
      </c>
      <c r="F45" s="13"/>
      <c r="G45" s="41">
        <f>SUM(F46)</f>
        <v>1560666986.47</v>
      </c>
      <c r="H45" s="11">
        <f>+G45-C45</f>
        <v>0</v>
      </c>
      <c r="I45" s="11"/>
    </row>
    <row r="46" spans="1:11" ht="24" customHeight="1" x14ac:dyDescent="0.2">
      <c r="A46" s="47" t="s">
        <v>72</v>
      </c>
      <c r="B46" s="9">
        <v>1338466641.3699999</v>
      </c>
      <c r="C46" s="37"/>
      <c r="E46" s="24" t="s">
        <v>73</v>
      </c>
      <c r="F46" s="15">
        <v>1560666986.47</v>
      </c>
      <c r="G46" s="37"/>
      <c r="H46" s="11"/>
      <c r="I46" s="11"/>
    </row>
    <row r="47" spans="1:11" ht="12.75" customHeight="1" x14ac:dyDescent="0.2">
      <c r="A47" s="5" t="s">
        <v>74</v>
      </c>
      <c r="B47" s="43">
        <v>26217899.800000001</v>
      </c>
      <c r="C47" s="44"/>
      <c r="E47" s="45"/>
      <c r="F47" s="46"/>
      <c r="G47" s="44"/>
      <c r="H47" s="11"/>
      <c r="I47" s="11"/>
    </row>
    <row r="48" spans="1:11" ht="21.75" customHeight="1" x14ac:dyDescent="0.2">
      <c r="A48" s="47" t="s">
        <v>75</v>
      </c>
      <c r="B48" s="43">
        <v>192630470.34999999</v>
      </c>
      <c r="F48" s="46"/>
      <c r="G48" s="44"/>
      <c r="H48" s="11"/>
      <c r="I48" s="11"/>
    </row>
    <row r="49" spans="1:12" ht="21" customHeight="1" x14ac:dyDescent="0.2">
      <c r="A49" s="24" t="s">
        <v>76</v>
      </c>
      <c r="B49" s="48">
        <v>3351974.95</v>
      </c>
      <c r="E49" s="49"/>
      <c r="F49" s="46"/>
      <c r="G49" s="50"/>
      <c r="H49" s="11"/>
      <c r="I49" s="11"/>
    </row>
    <row r="50" spans="1:12" ht="12.75" customHeight="1" x14ac:dyDescent="0.2">
      <c r="B50" s="50"/>
      <c r="C50" s="44"/>
      <c r="E50" s="49"/>
      <c r="F50" s="46"/>
      <c r="G50" s="50"/>
    </row>
    <row r="51" spans="1:12" ht="12.75" customHeight="1" x14ac:dyDescent="0.2">
      <c r="A51" s="8" t="s">
        <v>77</v>
      </c>
      <c r="B51" s="50"/>
      <c r="C51" s="51">
        <f>SUM(B52:B53)</f>
        <v>1177641.56</v>
      </c>
      <c r="E51" s="8" t="s">
        <v>78</v>
      </c>
      <c r="G51" s="51">
        <f>+F52</f>
        <v>1177641.56</v>
      </c>
    </row>
    <row r="52" spans="1:12" ht="12.75" customHeight="1" x14ac:dyDescent="0.2">
      <c r="A52" s="5" t="s">
        <v>79</v>
      </c>
      <c r="B52" s="52">
        <v>1173000</v>
      </c>
      <c r="C52" s="44"/>
      <c r="E52" s="5" t="s">
        <v>78</v>
      </c>
      <c r="F52" s="23">
        <v>1177641.56</v>
      </c>
    </row>
    <row r="53" spans="1:12" ht="12.75" customHeight="1" x14ac:dyDescent="0.2">
      <c r="A53" s="53" t="s">
        <v>80</v>
      </c>
      <c r="B53" s="48">
        <v>4641.5600000000004</v>
      </c>
      <c r="C53" s="44"/>
      <c r="F53" s="20"/>
    </row>
    <row r="54" spans="1:12" ht="12.75" customHeight="1" x14ac:dyDescent="0.2">
      <c r="B54" s="50"/>
      <c r="C54" s="44"/>
      <c r="H54" s="11">
        <f>+C43-G43</f>
        <v>0</v>
      </c>
    </row>
    <row r="55" spans="1:12" ht="12.75" customHeight="1" x14ac:dyDescent="0.2">
      <c r="B55" s="50"/>
      <c r="C55" s="44"/>
      <c r="H55" s="11"/>
      <c r="L55" s="11"/>
    </row>
    <row r="56" spans="1:12" ht="12.75" customHeight="1" x14ac:dyDescent="0.2">
      <c r="B56" s="50"/>
      <c r="C56" s="44"/>
      <c r="H56" s="11"/>
      <c r="L56" s="11"/>
    </row>
    <row r="57" spans="1:12" ht="12.75" customHeight="1" x14ac:dyDescent="0.2">
      <c r="B57" s="50"/>
      <c r="C57" s="44"/>
      <c r="H57" s="11"/>
      <c r="L57" s="11"/>
    </row>
    <row r="58" spans="1:12" ht="12.75" customHeight="1" x14ac:dyDescent="0.2">
      <c r="B58" s="50"/>
      <c r="C58" s="44"/>
      <c r="H58" s="11">
        <f>+G45-C45</f>
        <v>0</v>
      </c>
      <c r="K58" s="54"/>
    </row>
    <row r="59" spans="1:12" ht="12.75" customHeight="1" x14ac:dyDescent="0.2">
      <c r="B59" s="50"/>
      <c r="C59" s="44"/>
      <c r="H59" s="55" t="s">
        <v>2</v>
      </c>
      <c r="K59" s="11"/>
    </row>
    <row r="60" spans="1:12" ht="12.75" customHeight="1" x14ac:dyDescent="0.2">
      <c r="A60" s="56" t="s">
        <v>81</v>
      </c>
      <c r="C60" s="57"/>
      <c r="F60" s="58" t="s">
        <v>82</v>
      </c>
      <c r="G60" s="57"/>
      <c r="H60" s="11"/>
    </row>
    <row r="61" spans="1:12" ht="12.75" customHeight="1" x14ac:dyDescent="0.2">
      <c r="A61" s="59"/>
      <c r="C61" s="57"/>
      <c r="F61" s="57"/>
      <c r="G61" s="57"/>
      <c r="I61" s="11"/>
      <c r="K61" s="11"/>
    </row>
    <row r="62" spans="1:12" ht="12.75" customHeight="1" x14ac:dyDescent="0.2">
      <c r="F62" s="57"/>
      <c r="G62" s="57"/>
    </row>
    <row r="63" spans="1:12" ht="12.75" customHeight="1" x14ac:dyDescent="0.2">
      <c r="D63" s="60"/>
    </row>
    <row r="64" spans="1:12" ht="12.75" customHeight="1" x14ac:dyDescent="0.2">
      <c r="D64" s="60"/>
    </row>
    <row r="65" spans="4:11" ht="12.75" customHeight="1" x14ac:dyDescent="0.2">
      <c r="D65" s="60"/>
    </row>
    <row r="66" spans="4:11" ht="12.75" customHeight="1" x14ac:dyDescent="0.2">
      <c r="D66" s="60"/>
      <c r="H66" s="11">
        <f>+C51-G51</f>
        <v>0</v>
      </c>
    </row>
    <row r="67" spans="4:11" ht="12.75" customHeight="1" x14ac:dyDescent="0.2">
      <c r="D67" s="60"/>
    </row>
    <row r="68" spans="4:11" ht="12.75" customHeight="1" x14ac:dyDescent="0.2">
      <c r="D68" s="60"/>
      <c r="K68" s="11"/>
    </row>
    <row r="69" spans="4:11" ht="12.75" customHeight="1" x14ac:dyDescent="0.2">
      <c r="D69" s="60"/>
    </row>
    <row r="70" spans="4:11" ht="12.75" customHeight="1" x14ac:dyDescent="0.2">
      <c r="D70" s="60"/>
    </row>
    <row r="71" spans="4:11" ht="12.75" customHeight="1" x14ac:dyDescent="0.2">
      <c r="D71" s="60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61"/>
    </row>
    <row r="80" spans="4:11" ht="12.75" customHeight="1" x14ac:dyDescent="0.25">
      <c r="D80" s="61"/>
    </row>
    <row r="81" spans="4:4" ht="15.75" x14ac:dyDescent="0.25">
      <c r="D81" s="61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7391-820E-42B9-B4DC-96916B305986}">
  <sheetPr>
    <pageSetUpPr fitToPage="1"/>
  </sheetPr>
  <dimension ref="A1:I64"/>
  <sheetViews>
    <sheetView view="pageBreakPreview" topLeftCell="A39" zoomScaleNormal="100" zoomScaleSheetLayoutView="100" workbookViewId="0">
      <selection activeCell="C28" sqref="C28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62" t="s">
        <v>0</v>
      </c>
      <c r="B1" s="63"/>
      <c r="C1" s="63"/>
      <c r="D1" s="63"/>
      <c r="E1" s="64"/>
      <c r="F1" s="63"/>
      <c r="G1" s="65"/>
    </row>
    <row r="2" spans="1:9" ht="15" customHeight="1" x14ac:dyDescent="0.2">
      <c r="A2" s="66" t="s">
        <v>137</v>
      </c>
      <c r="B2" s="67"/>
      <c r="C2" s="67"/>
      <c r="D2" s="67"/>
      <c r="E2" s="68"/>
      <c r="F2" s="67"/>
      <c r="G2" s="65"/>
    </row>
    <row r="3" spans="1:9" ht="19.5" customHeight="1" thickBot="1" x14ac:dyDescent="0.25">
      <c r="A3" s="69" t="s">
        <v>1</v>
      </c>
      <c r="B3" s="70"/>
      <c r="C3" s="70"/>
      <c r="D3" s="70"/>
      <c r="E3" s="71"/>
      <c r="F3" s="70"/>
      <c r="G3" s="72"/>
      <c r="H3" s="73"/>
    </row>
    <row r="4" spans="1:9" ht="18" customHeight="1" x14ac:dyDescent="0.2">
      <c r="A4" s="74" t="s">
        <v>83</v>
      </c>
      <c r="E4" s="7" t="s">
        <v>84</v>
      </c>
      <c r="G4" s="19"/>
      <c r="H4" s="73"/>
      <c r="I4" s="73"/>
    </row>
    <row r="5" spans="1:9" ht="16.5" customHeight="1" x14ac:dyDescent="0.2">
      <c r="A5" s="75" t="s">
        <v>85</v>
      </c>
      <c r="C5" s="19">
        <f>SUM(B6:B7)</f>
        <v>9545786.25</v>
      </c>
      <c r="D5" s="73"/>
      <c r="E5" s="8" t="s">
        <v>86</v>
      </c>
      <c r="F5" s="76"/>
      <c r="G5" s="76">
        <f>SUM(F6:F7)</f>
        <v>16040890.279999999</v>
      </c>
      <c r="H5" s="73"/>
    </row>
    <row r="6" spans="1:9" x14ac:dyDescent="0.2">
      <c r="A6" s="2" t="s">
        <v>87</v>
      </c>
      <c r="B6" s="77">
        <v>2126762.19</v>
      </c>
      <c r="C6" s="19"/>
      <c r="E6" s="5" t="s">
        <v>87</v>
      </c>
      <c r="F6" s="78">
        <v>5705102.4399999995</v>
      </c>
      <c r="G6" s="76"/>
      <c r="H6" s="73"/>
    </row>
    <row r="7" spans="1:9" x14ac:dyDescent="0.2">
      <c r="A7" s="79" t="s">
        <v>88</v>
      </c>
      <c r="B7" s="80">
        <v>7419024.0599999996</v>
      </c>
      <c r="E7" s="5" t="s">
        <v>89</v>
      </c>
      <c r="F7" s="81">
        <v>10335787.84</v>
      </c>
      <c r="G7" s="76"/>
    </row>
    <row r="8" spans="1:9" x14ac:dyDescent="0.2">
      <c r="C8" s="19"/>
      <c r="E8" s="5"/>
      <c r="F8" s="54"/>
      <c r="G8" s="76"/>
    </row>
    <row r="9" spans="1:9" ht="24" x14ac:dyDescent="0.2">
      <c r="A9" s="82" t="s">
        <v>90</v>
      </c>
      <c r="B9" s="76"/>
      <c r="C9" s="76">
        <f>SUM(B10)</f>
        <v>1208158.1000000001</v>
      </c>
      <c r="E9" s="83" t="s">
        <v>91</v>
      </c>
      <c r="G9" s="76">
        <f>SUM(F10:F12)</f>
        <v>6841930.0600000005</v>
      </c>
    </row>
    <row r="10" spans="1:9" x14ac:dyDescent="0.2">
      <c r="A10" s="84" t="s">
        <v>87</v>
      </c>
      <c r="B10" s="85">
        <v>1208158.1000000001</v>
      </c>
      <c r="C10" s="76"/>
      <c r="D10" s="73"/>
      <c r="E10" s="6" t="s">
        <v>87</v>
      </c>
      <c r="F10" s="77">
        <v>1457880.03</v>
      </c>
      <c r="H10" s="73"/>
    </row>
    <row r="11" spans="1:9" ht="25.5" x14ac:dyDescent="0.2">
      <c r="A11" s="84"/>
      <c r="B11" s="19"/>
      <c r="C11" s="76"/>
      <c r="E11" s="86" t="s">
        <v>92</v>
      </c>
      <c r="F11" s="77">
        <v>4719554.3100000005</v>
      </c>
    </row>
    <row r="12" spans="1:9" ht="15" customHeight="1" x14ac:dyDescent="0.2">
      <c r="A12" s="87" t="s">
        <v>93</v>
      </c>
      <c r="C12" s="19">
        <f>SUM(B13:B15)</f>
        <v>6801137.9699999997</v>
      </c>
      <c r="E12" s="6" t="s">
        <v>94</v>
      </c>
      <c r="F12" s="80">
        <v>664495.72</v>
      </c>
    </row>
    <row r="13" spans="1:9" x14ac:dyDescent="0.2">
      <c r="A13" s="84" t="s">
        <v>87</v>
      </c>
      <c r="B13" s="88">
        <v>1545083.63</v>
      </c>
      <c r="F13" s="19"/>
    </row>
    <row r="14" spans="1:9" ht="15.75" customHeight="1" x14ac:dyDescent="0.2">
      <c r="A14" s="89" t="s">
        <v>95</v>
      </c>
      <c r="B14" s="77">
        <v>4317483.03</v>
      </c>
      <c r="C14" s="11"/>
      <c r="E14" s="90" t="s">
        <v>96</v>
      </c>
      <c r="G14" s="19">
        <f>SUM(F15:F16)</f>
        <v>1115098.68</v>
      </c>
    </row>
    <row r="15" spans="1:9" x14ac:dyDescent="0.2">
      <c r="A15" s="84" t="s">
        <v>94</v>
      </c>
      <c r="B15" s="91">
        <v>938571.30999999994</v>
      </c>
      <c r="E15" s="6" t="s">
        <v>87</v>
      </c>
      <c r="F15" s="77">
        <v>743394.7</v>
      </c>
    </row>
    <row r="16" spans="1:9" x14ac:dyDescent="0.2">
      <c r="A16" s="84"/>
      <c r="B16" s="19"/>
      <c r="C16" s="19"/>
      <c r="E16" s="6" t="s">
        <v>97</v>
      </c>
      <c r="F16" s="92">
        <v>371703.98</v>
      </c>
    </row>
    <row r="17" spans="1:8" x14ac:dyDescent="0.2">
      <c r="A17" s="75" t="s">
        <v>98</v>
      </c>
      <c r="B17" s="19"/>
      <c r="C17" s="19">
        <f>SUM(B18:B21)</f>
        <v>3358548.1100000003</v>
      </c>
    </row>
    <row r="18" spans="1:8" x14ac:dyDescent="0.2">
      <c r="A18" s="93" t="s">
        <v>99</v>
      </c>
      <c r="B18" s="77">
        <v>284748.46999999997</v>
      </c>
      <c r="D18" s="73"/>
      <c r="E18" s="8" t="s">
        <v>100</v>
      </c>
      <c r="F18" s="94"/>
      <c r="G18" s="94">
        <f>SUM(F19:F20)</f>
        <v>49471.54</v>
      </c>
    </row>
    <row r="19" spans="1:8" ht="24" x14ac:dyDescent="0.2">
      <c r="A19" s="95" t="s">
        <v>101</v>
      </c>
      <c r="B19" s="77">
        <v>1100797.8</v>
      </c>
      <c r="C19" s="19"/>
      <c r="D19" s="11"/>
      <c r="E19" s="6" t="s">
        <v>87</v>
      </c>
      <c r="F19" s="96">
        <v>48501.01</v>
      </c>
      <c r="G19" s="94"/>
    </row>
    <row r="20" spans="1:8" x14ac:dyDescent="0.2">
      <c r="A20" s="2" t="s">
        <v>102</v>
      </c>
      <c r="B20" s="77">
        <v>30603.48</v>
      </c>
      <c r="E20" s="5" t="s">
        <v>88</v>
      </c>
      <c r="F20" s="96">
        <v>970.53</v>
      </c>
    </row>
    <row r="21" spans="1:8" x14ac:dyDescent="0.2">
      <c r="A21" s="2" t="s">
        <v>103</v>
      </c>
      <c r="B21" s="97">
        <v>1942398.36</v>
      </c>
    </row>
    <row r="22" spans="1:8" ht="18" x14ac:dyDescent="0.25">
      <c r="E22" s="90" t="s">
        <v>104</v>
      </c>
      <c r="G22" s="98">
        <f>SUM(F23:F25)</f>
        <v>138426.23999999999</v>
      </c>
      <c r="H22" s="99"/>
    </row>
    <row r="23" spans="1:8" ht="13.5" customHeight="1" x14ac:dyDescent="0.25">
      <c r="A23" s="87" t="s">
        <v>105</v>
      </c>
      <c r="C23" s="19">
        <f>SUM(B24:B25)</f>
        <v>1032269.8900000001</v>
      </c>
      <c r="E23" s="6" t="s">
        <v>106</v>
      </c>
      <c r="F23" s="100">
        <v>103206.88</v>
      </c>
      <c r="G23" s="11"/>
      <c r="H23" s="99" t="s">
        <v>107</v>
      </c>
    </row>
    <row r="24" spans="1:8" ht="14.25" customHeight="1" x14ac:dyDescent="0.25">
      <c r="A24" s="84" t="s">
        <v>87</v>
      </c>
      <c r="B24" s="77">
        <v>358980.96</v>
      </c>
      <c r="C24" s="76"/>
      <c r="E24" s="5" t="s">
        <v>108</v>
      </c>
      <c r="F24" s="100">
        <v>35219.360000000001</v>
      </c>
      <c r="H24" s="99"/>
    </row>
    <row r="25" spans="1:8" ht="14.25" customHeight="1" x14ac:dyDescent="0.2">
      <c r="A25" s="2" t="s">
        <v>97</v>
      </c>
      <c r="B25" s="80">
        <v>673288.93</v>
      </c>
      <c r="E25" s="6" t="s">
        <v>109</v>
      </c>
      <c r="F25" s="81">
        <v>0</v>
      </c>
    </row>
    <row r="26" spans="1:8" ht="5.25" customHeight="1" x14ac:dyDescent="0.35">
      <c r="B26" s="101"/>
      <c r="C26" s="102"/>
      <c r="E26" s="5"/>
      <c r="F26" s="54"/>
    </row>
    <row r="27" spans="1:8" ht="14.25" customHeight="1" x14ac:dyDescent="0.2">
      <c r="A27" s="75" t="s">
        <v>110</v>
      </c>
      <c r="B27" s="103"/>
      <c r="C27" s="103">
        <f>SUM(B28:B30)</f>
        <v>511162.48</v>
      </c>
      <c r="E27" s="5"/>
      <c r="F27" s="54"/>
    </row>
    <row r="28" spans="1:8" x14ac:dyDescent="0.2">
      <c r="A28" s="2" t="s">
        <v>111</v>
      </c>
      <c r="B28" s="77">
        <v>28110.31</v>
      </c>
      <c r="C28" s="103"/>
      <c r="E28" s="49" t="s">
        <v>112</v>
      </c>
      <c r="F28" s="54"/>
      <c r="G28" s="98">
        <f>SUM(F29)</f>
        <v>217534.34</v>
      </c>
    </row>
    <row r="29" spans="1:8" x14ac:dyDescent="0.2">
      <c r="A29" s="2" t="s">
        <v>113</v>
      </c>
      <c r="B29" s="54">
        <v>0</v>
      </c>
      <c r="E29" s="5" t="s">
        <v>114</v>
      </c>
      <c r="F29" s="81">
        <v>217534.34</v>
      </c>
      <c r="H29" s="73"/>
    </row>
    <row r="30" spans="1:8" ht="24" x14ac:dyDescent="0.2">
      <c r="A30" s="95" t="s">
        <v>115</v>
      </c>
      <c r="B30" s="81">
        <v>483052.17</v>
      </c>
    </row>
    <row r="31" spans="1:8" x14ac:dyDescent="0.2">
      <c r="E31" s="104" t="s">
        <v>116</v>
      </c>
      <c r="G31" s="98">
        <f>SUM(F32)</f>
        <v>458793.5</v>
      </c>
    </row>
    <row r="32" spans="1:8" x14ac:dyDescent="0.2">
      <c r="A32" s="75" t="s">
        <v>117</v>
      </c>
      <c r="B32" s="103"/>
      <c r="C32" s="19">
        <f>SUM(B33:B40)</f>
        <v>1967008.2100000002</v>
      </c>
      <c r="D32" s="73"/>
      <c r="E32" s="5" t="s">
        <v>118</v>
      </c>
      <c r="F32" s="97">
        <v>458793.5</v>
      </c>
    </row>
    <row r="33" spans="1:8" ht="20.25" customHeight="1" x14ac:dyDescent="0.2">
      <c r="A33" s="2" t="s">
        <v>119</v>
      </c>
      <c r="B33" s="103">
        <v>761401.3</v>
      </c>
      <c r="C33" s="19"/>
      <c r="E33" s="104" t="s">
        <v>120</v>
      </c>
      <c r="F33" s="100"/>
      <c r="G33" s="98">
        <f>SUM(F34)</f>
        <v>312802.79000000004</v>
      </c>
    </row>
    <row r="34" spans="1:8" ht="12.75" customHeight="1" x14ac:dyDescent="0.2">
      <c r="A34" s="2" t="s">
        <v>121</v>
      </c>
      <c r="B34" s="77">
        <v>0</v>
      </c>
      <c r="E34" s="6" t="s">
        <v>122</v>
      </c>
      <c r="F34" s="97">
        <v>312802.79000000004</v>
      </c>
    </row>
    <row r="35" spans="1:8" ht="12.75" customHeight="1" x14ac:dyDescent="0.2">
      <c r="A35" s="2" t="s">
        <v>123</v>
      </c>
      <c r="B35" s="103">
        <v>637217.21</v>
      </c>
      <c r="C35" s="103"/>
    </row>
    <row r="36" spans="1:8" ht="12.75" customHeight="1" x14ac:dyDescent="0.2">
      <c r="A36" s="2" t="s">
        <v>124</v>
      </c>
      <c r="B36" s="77">
        <v>20537.68</v>
      </c>
      <c r="H36" s="105"/>
    </row>
    <row r="37" spans="1:8" ht="12.75" customHeight="1" x14ac:dyDescent="0.2">
      <c r="A37" s="2" t="s">
        <v>125</v>
      </c>
      <c r="B37" s="103">
        <v>263518.91000000003</v>
      </c>
      <c r="C37" s="19"/>
      <c r="H37" s="106"/>
    </row>
    <row r="38" spans="1:8" ht="12.75" customHeight="1" x14ac:dyDescent="0.2">
      <c r="A38" s="2" t="s">
        <v>126</v>
      </c>
      <c r="B38" s="103">
        <v>30225.09</v>
      </c>
      <c r="C38" s="19"/>
      <c r="H38" s="106"/>
    </row>
    <row r="39" spans="1:8" ht="12.75" customHeight="1" x14ac:dyDescent="0.2">
      <c r="A39" s="2" t="s">
        <v>127</v>
      </c>
      <c r="B39" s="103">
        <v>0</v>
      </c>
      <c r="C39" s="19"/>
      <c r="H39" s="11"/>
    </row>
    <row r="40" spans="1:8" ht="12.75" customHeight="1" x14ac:dyDescent="0.2">
      <c r="A40" s="2" t="s">
        <v>128</v>
      </c>
      <c r="B40" s="91">
        <v>254108.01999999996</v>
      </c>
      <c r="C40" s="19"/>
      <c r="H40" s="73"/>
    </row>
    <row r="42" spans="1:8" x14ac:dyDescent="0.2">
      <c r="A42" s="75" t="s">
        <v>129</v>
      </c>
      <c r="C42" s="19">
        <f>SUM(B43:B44)</f>
        <v>462462.52</v>
      </c>
    </row>
    <row r="43" spans="1:8" x14ac:dyDescent="0.2">
      <c r="A43" s="2" t="s">
        <v>130</v>
      </c>
      <c r="B43" s="54">
        <v>344754.89</v>
      </c>
      <c r="H43" s="11"/>
    </row>
    <row r="44" spans="1:8" x14ac:dyDescent="0.2">
      <c r="A44" s="2" t="s">
        <v>131</v>
      </c>
      <c r="B44" s="107">
        <v>117707.63</v>
      </c>
    </row>
    <row r="45" spans="1:8" ht="4.5" customHeight="1" x14ac:dyDescent="0.2">
      <c r="D45" s="73"/>
    </row>
    <row r="46" spans="1:8" ht="12.75" customHeight="1" x14ac:dyDescent="0.2">
      <c r="A46" s="74" t="s">
        <v>132</v>
      </c>
      <c r="B46" s="108"/>
      <c r="C46" s="77">
        <f>SUM(C5:C45)</f>
        <v>24886533.530000001</v>
      </c>
      <c r="E46" s="7" t="s">
        <v>133</v>
      </c>
      <c r="F46" s="100"/>
      <c r="G46" s="19">
        <f>SUM(G5:G43)</f>
        <v>25174947.429999996</v>
      </c>
    </row>
    <row r="47" spans="1:8" x14ac:dyDescent="0.2">
      <c r="A47" s="74" t="str">
        <f>IF(C47=0,"","UTILIDAD DEL EJERCICIO")</f>
        <v>UTILIDAD DEL EJERCICIO</v>
      </c>
      <c r="B47" s="109"/>
      <c r="C47" s="77">
        <f>IF(SUM(-C46+G46)&lt;0,0,SUM(-C46+G46))</f>
        <v>288413.89999999478</v>
      </c>
      <c r="E47" s="110" t="str">
        <f>IF(G47=0,"","PERDIDA DEL EJERCICIO")</f>
        <v/>
      </c>
      <c r="G47" s="40">
        <f>IF(SUM(-G46+C46)&lt;0,0,SUM(-G46+C46))</f>
        <v>0</v>
      </c>
    </row>
    <row r="48" spans="1:8" ht="16.5" customHeight="1" thickBot="1" x14ac:dyDescent="0.25">
      <c r="A48" s="74" t="s">
        <v>134</v>
      </c>
      <c r="B48" s="111" t="s">
        <v>2</v>
      </c>
      <c r="C48" s="112">
        <f>+C46+C47</f>
        <v>25174947.429999996</v>
      </c>
      <c r="E48" s="113" t="s">
        <v>135</v>
      </c>
      <c r="F48" s="114" t="s">
        <v>2</v>
      </c>
      <c r="G48" s="112">
        <f>+G46+G47</f>
        <v>25174947.429999996</v>
      </c>
    </row>
    <row r="49" spans="1:8" ht="13.5" thickTop="1" x14ac:dyDescent="0.2">
      <c r="H49" s="40"/>
    </row>
    <row r="51" spans="1:8" ht="24" customHeight="1" x14ac:dyDescent="0.2"/>
    <row r="56" spans="1:8" x14ac:dyDescent="0.2">
      <c r="C56" s="19"/>
      <c r="G56" s="40"/>
      <c r="H56" s="11"/>
    </row>
    <row r="57" spans="1:8" x14ac:dyDescent="0.2">
      <c r="H57" s="11"/>
    </row>
    <row r="58" spans="1:8" x14ac:dyDescent="0.2">
      <c r="A58" s="115"/>
      <c r="B58" s="111"/>
      <c r="C58" s="114"/>
      <c r="F58" s="114"/>
      <c r="G58" s="114"/>
      <c r="H58" s="40"/>
    </row>
    <row r="59" spans="1:8" ht="15.75" x14ac:dyDescent="0.25">
      <c r="A59" s="116"/>
      <c r="B59" s="59"/>
      <c r="C59" s="59"/>
      <c r="E59" s="59"/>
      <c r="F59" s="116"/>
      <c r="G59" s="117"/>
    </row>
    <row r="60" spans="1:8" ht="15.75" x14ac:dyDescent="0.25">
      <c r="A60" s="116"/>
      <c r="C60" s="118"/>
      <c r="F60" s="116"/>
      <c r="G60" s="117"/>
    </row>
    <row r="61" spans="1:8" ht="15.75" x14ac:dyDescent="0.25">
      <c r="A61" s="117"/>
      <c r="D61" s="61"/>
      <c r="F61" s="117"/>
      <c r="G61" s="117"/>
    </row>
    <row r="62" spans="1:8" ht="15.75" x14ac:dyDescent="0.25">
      <c r="D62" s="61"/>
    </row>
    <row r="64" spans="1:8" ht="15.75" x14ac:dyDescent="0.2">
      <c r="D64" s="59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2022-12-30T15:59:54Z</dcterms:created>
  <dcterms:modified xsi:type="dcterms:W3CDTF">2022-12-30T16:01:40Z</dcterms:modified>
</cp:coreProperties>
</file>