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2\"/>
    </mc:Choice>
  </mc:AlternateContent>
  <xr:revisionPtr revIDLastSave="0" documentId="13_ncr:1_{8D938A9E-3588-42DC-919F-A5961804D082}" xr6:coauthVersionLast="47" xr6:coauthVersionMax="47" xr10:uidLastSave="{00000000-0000-0000-0000-000000000000}"/>
  <bookViews>
    <workbookView xWindow="-120" yWindow="-120" windowWidth="20730" windowHeight="11160" xr2:uid="{7012B6A9-E1F7-4917-8644-93FE55EF68D4}"/>
  </bookViews>
  <sheets>
    <sheet name="BG " sheetId="1" r:id="rId1"/>
    <sheet name="ER 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'ER '!#REF!</definedName>
    <definedName name="_xlnm._FilterDatabase">#N/A</definedName>
    <definedName name="_g4" hidden="1">{#N/A,#N/A,FALSE,"model"}</definedName>
    <definedName name="_Re97">'[3]Com-Emp'!$B$57:$M$57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'!$A$1:$E$78</definedName>
    <definedName name="_xlnm.Print_Area" localSheetId="1">'ER '!$B$1:$E$61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'ER 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 l="1"/>
  <c r="E45" i="2"/>
  <c r="E40" i="2"/>
  <c r="E16" i="2"/>
  <c r="E12" i="2"/>
  <c r="E41" i="2" s="1"/>
  <c r="B5" i="2"/>
  <c r="B4" i="2"/>
  <c r="E69" i="1"/>
  <c r="E70" i="1" s="1"/>
  <c r="E58" i="1"/>
  <c r="E49" i="1"/>
  <c r="E60" i="1" s="1"/>
  <c r="E30" i="1"/>
  <c r="E31" i="1" s="1"/>
  <c r="E33" i="1" s="1"/>
  <c r="E18" i="1"/>
  <c r="E48" i="2" l="1"/>
  <c r="E54" i="2" s="1"/>
  <c r="E35" i="1"/>
  <c r="E72" i="1"/>
  <c r="E6" i="1"/>
  <c r="E73" i="1" l="1"/>
</calcChain>
</file>

<file path=xl/sharedStrings.xml><?xml version="1.0" encoding="utf-8"?>
<sst xmlns="http://schemas.openxmlformats.org/spreadsheetml/2006/main" count="130" uniqueCount="107">
  <si>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</si>
  <si>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</si>
  <si>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</si>
  <si>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</si>
  <si>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</si>
  <si>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</si>
  <si>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</si>
  <si>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</si>
  <si>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</si>
  <si>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</si>
  <si>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</si>
  <si>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</si>
  <si>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</si>
  <si>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</si>
  <si>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</si>
  <si>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</si>
  <si>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</si>
  <si>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</si>
  <si>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</si>
  <si>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</si>
  <si>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</si>
  <si>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</si>
  <si>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</si>
  <si>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</si>
  <si>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</si>
  <si>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</si>
  <si>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</si>
  <si>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</si>
  <si>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</si>
  <si>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</si>
  <si>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</si>
  <si>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</si>
  <si>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</si>
  <si>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</si>
  <si>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</si>
  <si>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</si>
  <si>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</si>
  <si>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</si>
  <si>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</si>
  <si>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</si>
  <si>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</si>
  <si>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</si>
  <si>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</si>
  <si>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</si>
  <si>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</si>
  <si>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</si>
  <si>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</si>
  <si>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</si>
  <si>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</si>
  <si>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</si>
  <si>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</si>
  <si>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</si>
  <si>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</si>
  <si>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</si>
  <si>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</si>
  <si>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</si>
  <si>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</si>
  <si>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</si>
  <si>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</si>
  <si>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</si>
  <si>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</si>
  <si>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</si>
  <si>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</si>
  <si>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</si>
  <si>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</si>
  <si>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</si>
  <si>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</si>
  <si>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</si>
  <si>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</si>
  <si>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</si>
  <si>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</si>
  <si>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</si>
  <si>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</si>
  <si>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</si>
  <si>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</si>
  <si>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</si>
  <si>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</si>
  <si>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</si>
  <si>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</si>
  <si>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</si>
  <si>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</si>
  <si>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</si>
  <si>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</si>
  <si>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</si>
  <si>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</si>
  <si>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</si>
  <si>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</si>
  <si>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</si>
  <si>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</si>
  <si>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</si>
  <si>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</si>
  <si>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</si>
  <si>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</si>
  <si>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</si>
  <si>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</si>
  <si>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</si>
  <si>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</si>
  <si>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>Otros Ingresos de no Operación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</si>
  <si>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</si>
  <si>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</si>
  <si>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</si>
  <si>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</si>
  <si>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</si>
  <si>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</si>
  <si>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</si>
  <si>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</si>
  <si>
    <t>Al 30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</si>
</sst>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6" x14ac:knownFonts="1">
    <font>
      <sz val="10"/>
      <name val="Comic Sans MS"/>
      <family val="4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8" fillId="0" borderId="0"/>
  </cellStyleXfs>
  <cellXfs count="51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0" fontId="9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0" fillId="0" borderId="0" xfId="4" applyNumberFormat="1" applyFont="1"/>
    <xf numFmtId="165" fontId="11" fillId="0" borderId="0" xfId="1" applyNumberFormat="1" applyFont="1"/>
    <xf numFmtId="38" fontId="10" fillId="0" borderId="1" xfId="4" applyNumberFormat="1" applyFont="1" applyBorder="1"/>
    <xf numFmtId="165" fontId="10" fillId="0" borderId="1" xfId="1" applyNumberFormat="1" applyFont="1" applyBorder="1"/>
    <xf numFmtId="38" fontId="10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0" fillId="0" borderId="0" xfId="4" applyFont="1"/>
    <xf numFmtId="165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9" fillId="0" borderId="0" xfId="2" applyNumberFormat="1" applyFont="1" applyFill="1" applyBorder="1"/>
    <xf numFmtId="165" fontId="9" fillId="0" borderId="2" xfId="1" applyNumberFormat="1" applyFont="1" applyFill="1" applyBorder="1"/>
    <xf numFmtId="168" fontId="3" fillId="0" borderId="0" xfId="2" applyNumberFormat="1" applyFont="1"/>
    <xf numFmtId="0" fontId="12" fillId="0" borderId="0" xfId="4" applyFont="1" applyAlignment="1">
      <alignment horizontal="center"/>
    </xf>
    <xf numFmtId="165" fontId="12" fillId="0" borderId="0" xfId="1" applyNumberFormat="1" applyFont="1" applyFill="1" applyBorder="1"/>
    <xf numFmtId="38" fontId="13" fillId="0" borderId="0" xfId="4" applyNumberFormat="1" applyFont="1"/>
    <xf numFmtId="0" fontId="10" fillId="0" borderId="0" xfId="0" applyFont="1" applyAlignment="1"/>
    <xf numFmtId="0" fontId="15" fillId="0" borderId="0" xfId="5" applyFont="1" applyAlignment="1">
      <alignment horizontal="left"/>
    </xf>
    <xf numFmtId="0" fontId="10" fillId="0" borderId="0" xfId="6" applyFont="1"/>
    <xf numFmtId="165" fontId="9" fillId="0" borderId="4" xfId="1" applyNumberFormat="1" applyFont="1" applyFill="1" applyBorder="1"/>
    <xf numFmtId="0" fontId="9" fillId="0" borderId="0" xfId="4" applyFont="1"/>
    <xf numFmtId="165" fontId="9" fillId="0" borderId="3" xfId="1" applyNumberFormat="1" applyFont="1" applyFill="1" applyBorder="1"/>
    <xf numFmtId="0" fontId="10" fillId="0" borderId="0" xfId="4" applyFont="1" applyAlignment="1">
      <alignment horizontal="center"/>
    </xf>
    <xf numFmtId="38" fontId="9" fillId="2" borderId="0" xfId="4" applyNumberFormat="1" applyFont="1" applyFill="1"/>
    <xf numFmtId="38" fontId="9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5D84F476-7A8E-4FA9-8811-967940B6BDC3}"/>
    <cellStyle name="Normal_Formatos de Reporte de Información General" xfId="6" xr:uid="{113830C0-62B8-4D6E-A5FD-32D8049A09C1}"/>
    <cellStyle name="Normal_Junio_03" xfId="4" xr:uid="{A39CC618-A3E9-4C66-919C-03F403DD2FAE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la/Desktop/CREDIQ,%20S.A.%20DE%20C.V/REPORTES/GAP/GAP%202022/11.NOVIEMBRE/11.%20EEFF%20CQ%20Noviembre%20%202022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 y ER 22-21"/>
      <sheetName val="P&amp;L"/>
      <sheetName val="Patrimonio"/>
      <sheetName val="Flujo 22-21"/>
      <sheetName val="BG"/>
      <sheetName val="ER"/>
      <sheetName val="Integ Ctas CQ"/>
      <sheetName val="Otros Ing-gas de Op"/>
      <sheetName val="deuda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BG Bolsa"/>
      <sheetName val="ER Bolsa"/>
      <sheetName val="COMPROBACIÓN"/>
    </sheetNames>
    <sheetDataSet>
      <sheetData sheetId="0"/>
      <sheetData sheetId="1"/>
      <sheetData sheetId="2"/>
      <sheetData sheetId="3"/>
      <sheetData sheetId="4">
        <row r="11">
          <cell r="B11" t="str">
            <v>Efectivo y Equivalentes de Efectivo</v>
          </cell>
          <cell r="C11" t="str">
            <v>$</v>
          </cell>
          <cell r="E11">
            <v>6826418.2599999998</v>
          </cell>
        </row>
        <row r="12">
          <cell r="B12" t="str">
            <v>Inversiones y Depósitos</v>
          </cell>
          <cell r="E12">
            <v>0</v>
          </cell>
        </row>
        <row r="13">
          <cell r="B13" t="str">
            <v>Documentos y cuentas por cobrar</v>
          </cell>
          <cell r="E13">
            <v>43224357.079999983</v>
          </cell>
        </row>
        <row r="14">
          <cell r="B14" t="str">
            <v>Estimación para cuentas incobrables</v>
          </cell>
          <cell r="E14">
            <v>-5963584.8300000001</v>
          </cell>
        </row>
        <row r="15">
          <cell r="B15" t="str">
            <v>Arrendamientos por cobrar</v>
          </cell>
          <cell r="E15">
            <v>1195896.3599999999</v>
          </cell>
        </row>
        <row r="16">
          <cell r="B16" t="str">
            <v>Estimación para cuentas incobrables arrendamientos</v>
          </cell>
          <cell r="E16">
            <v>-57508.289999999994</v>
          </cell>
        </row>
        <row r="17">
          <cell r="B17" t="str">
            <v>Cuentas por cobrar a partes relacionadas</v>
          </cell>
          <cell r="E17">
            <v>283468.25999999978</v>
          </cell>
        </row>
        <row r="18">
          <cell r="B18" t="str">
            <v>Inventarios</v>
          </cell>
          <cell r="E18">
            <v>502961.88000000006</v>
          </cell>
        </row>
        <row r="19">
          <cell r="B19" t="str">
            <v>Gastos Pagados por Anticipado</v>
          </cell>
          <cell r="E19">
            <v>778585.87000000023</v>
          </cell>
        </row>
        <row r="20">
          <cell r="B20" t="str">
            <v xml:space="preserve">Total Activo Circulante </v>
          </cell>
          <cell r="E20">
            <v>46790594.589999981</v>
          </cell>
        </row>
        <row r="22">
          <cell r="B22" t="str">
            <v>Documentos por cobrar a largo plazo</v>
          </cell>
          <cell r="E22">
            <v>146600075.56</v>
          </cell>
        </row>
        <row r="23">
          <cell r="B23" t="str">
            <v>Arrendamientos por cobrar a largo plazo</v>
          </cell>
          <cell r="E23">
            <v>2620881.35</v>
          </cell>
        </row>
        <row r="24">
          <cell r="B24" t="str">
            <v>Activos por derecho de uso</v>
          </cell>
          <cell r="E24">
            <v>731491.96</v>
          </cell>
        </row>
        <row r="25">
          <cell r="B25" t="str">
            <v>Inmuebles, mobiliario, equipo y mejoras</v>
          </cell>
          <cell r="E25">
            <v>9269047.179999996</v>
          </cell>
        </row>
        <row r="26">
          <cell r="B26" t="str">
            <v>Activos intangibles</v>
          </cell>
          <cell r="E26">
            <v>1139443.6700000002</v>
          </cell>
        </row>
        <row r="27">
          <cell r="B27" t="str">
            <v>Obras en proceso</v>
          </cell>
          <cell r="E27">
            <v>0</v>
          </cell>
        </row>
        <row r="28">
          <cell r="B28" t="str">
            <v>Instrumentos financieros derivados</v>
          </cell>
          <cell r="E28">
            <v>0</v>
          </cell>
        </row>
        <row r="29">
          <cell r="B29" t="str">
            <v>Inversiones en sociedades</v>
          </cell>
          <cell r="E29">
            <v>0</v>
          </cell>
        </row>
        <row r="30">
          <cell r="B30" t="str">
            <v>Otros activos financieros</v>
          </cell>
          <cell r="E30">
            <v>619806.71999999997</v>
          </cell>
        </row>
        <row r="31">
          <cell r="B31" t="str">
            <v>Activo por impuesto sobre la renta diferido</v>
          </cell>
          <cell r="E31">
            <v>160793.19</v>
          </cell>
        </row>
        <row r="32">
          <cell r="B32" t="str">
            <v>Inversiones y Depósitos</v>
          </cell>
          <cell r="E32">
            <v>0</v>
          </cell>
        </row>
        <row r="33">
          <cell r="E33">
            <v>161141539.63</v>
          </cell>
        </row>
        <row r="34">
          <cell r="B34" t="str">
            <v>Activos no circulante disponibles para la venta</v>
          </cell>
          <cell r="E34">
            <v>0</v>
          </cell>
        </row>
        <row r="35">
          <cell r="B35" t="str">
            <v>Total Activo No Corriente</v>
          </cell>
          <cell r="E35">
            <v>161141539.63</v>
          </cell>
        </row>
        <row r="37">
          <cell r="B37" t="str">
            <v xml:space="preserve">Total del activo </v>
          </cell>
          <cell r="C37" t="str">
            <v>$</v>
          </cell>
          <cell r="E37">
            <v>207932134.21999997</v>
          </cell>
        </row>
        <row r="39">
          <cell r="B39" t="str">
            <v>PASIVO Y PATRIMONIO</v>
          </cell>
        </row>
        <row r="40">
          <cell r="B40" t="str">
            <v>Pasivo circulante</v>
          </cell>
        </row>
        <row r="41">
          <cell r="B41" t="str">
            <v>Titulos valores</v>
          </cell>
          <cell r="C41" t="str">
            <v>$</v>
          </cell>
          <cell r="E41">
            <v>4472618.74</v>
          </cell>
        </row>
        <row r="42">
          <cell r="B42" t="str">
            <v>Préstamos por Pagar</v>
          </cell>
          <cell r="E42">
            <v>31584327.739999998</v>
          </cell>
        </row>
        <row r="43">
          <cell r="B43" t="str">
            <v xml:space="preserve">Documentos por pagar </v>
          </cell>
          <cell r="E43">
            <v>2399273.36</v>
          </cell>
        </row>
        <row r="44">
          <cell r="B44" t="str">
            <v>Pasivo por arrendamiento</v>
          </cell>
          <cell r="E44">
            <v>29530.739999999998</v>
          </cell>
        </row>
        <row r="45">
          <cell r="B45" t="str">
            <v>Intereses por Pagar</v>
          </cell>
          <cell r="E45">
            <v>1512199.53</v>
          </cell>
        </row>
        <row r="46">
          <cell r="B46" t="str">
            <v>Dividendos por pagar</v>
          </cell>
          <cell r="E46">
            <v>403536.85</v>
          </cell>
        </row>
        <row r="47">
          <cell r="B47" t="str">
            <v xml:space="preserve">Cuentas por pagar comerciales </v>
          </cell>
          <cell r="E47">
            <v>899511.6</v>
          </cell>
        </row>
        <row r="48">
          <cell r="B48" t="str">
            <v>Cuentas por Pagar a partes relacionadas</v>
          </cell>
          <cell r="E48">
            <v>896410.94999999925</v>
          </cell>
        </row>
        <row r="49">
          <cell r="B49" t="str">
            <v>Impuesto sobre la renta por pagar</v>
          </cell>
          <cell r="E49">
            <v>3562791.06</v>
          </cell>
        </row>
        <row r="50">
          <cell r="B50" t="str">
            <v xml:space="preserve">Gastos acumulados y otras cuentas por pagar </v>
          </cell>
          <cell r="E50">
            <v>5426557.3900000025</v>
          </cell>
        </row>
        <row r="51">
          <cell r="B51" t="str">
            <v>Total del Pasivo Circulante</v>
          </cell>
          <cell r="E51">
            <v>51186757.960000008</v>
          </cell>
        </row>
        <row r="53">
          <cell r="B53" t="str">
            <v>Beneficios post-empleo por pagar</v>
          </cell>
          <cell r="E53">
            <v>128855.56</v>
          </cell>
        </row>
        <row r="54">
          <cell r="B54" t="str">
            <v>Préstamos por pagar a Largo Plazo</v>
          </cell>
          <cell r="E54">
            <v>98046146.090000004</v>
          </cell>
        </row>
        <row r="55">
          <cell r="B55" t="str">
            <v xml:space="preserve">Documentos por pagar a largo plazo </v>
          </cell>
          <cell r="E55">
            <v>17116330.640000001</v>
          </cell>
        </row>
        <row r="56">
          <cell r="B56" t="str">
            <v>Pasivo por arrendamiento LP</v>
          </cell>
          <cell r="E56">
            <v>842361.33000000007</v>
          </cell>
        </row>
        <row r="57">
          <cell r="B57" t="str">
            <v>Titulos valores</v>
          </cell>
          <cell r="E57">
            <v>500000</v>
          </cell>
        </row>
        <row r="58">
          <cell r="B58" t="str">
            <v>Pasivos por impuesto diferido</v>
          </cell>
          <cell r="E58">
            <v>59371.54</v>
          </cell>
        </row>
        <row r="60">
          <cell r="B60" t="str">
            <v>Total Pasivo No Corriente</v>
          </cell>
          <cell r="E60">
            <v>116693065.16000001</v>
          </cell>
        </row>
        <row r="62">
          <cell r="B62" t="str">
            <v xml:space="preserve">Total del Pasivo </v>
          </cell>
          <cell r="C62" t="str">
            <v>$</v>
          </cell>
          <cell r="E62">
            <v>167879823.12</v>
          </cell>
        </row>
        <row r="64">
          <cell r="B64" t="str">
            <v>Patrimonio</v>
          </cell>
        </row>
        <row r="65">
          <cell r="B65" t="str">
            <v>Capital Social</v>
          </cell>
          <cell r="C65" t="str">
            <v>$</v>
          </cell>
          <cell r="E65">
            <v>14700100</v>
          </cell>
        </row>
        <row r="66">
          <cell r="B66" t="str">
            <v>Reserva Legal</v>
          </cell>
          <cell r="E66">
            <v>3308533.31</v>
          </cell>
        </row>
        <row r="67">
          <cell r="B67" t="str">
            <v>Reserva patrimonial</v>
          </cell>
          <cell r="E67">
            <v>642600.49</v>
          </cell>
        </row>
        <row r="68">
          <cell r="B68" t="str">
            <v xml:space="preserve">Otros componentes del patrimonio </v>
          </cell>
          <cell r="E68">
            <v>0</v>
          </cell>
        </row>
        <row r="69">
          <cell r="B69" t="str">
            <v xml:space="preserve">Resultados acumulados </v>
          </cell>
          <cell r="E69">
            <v>15688021.550000001</v>
          </cell>
        </row>
        <row r="70">
          <cell r="B70" t="str">
            <v>Utilidad del Ejercicio</v>
          </cell>
          <cell r="E70">
            <v>5713055.7500000075</v>
          </cell>
        </row>
        <row r="72">
          <cell r="B72" t="str">
            <v>Total del Patrimonio</v>
          </cell>
          <cell r="E72">
            <v>40052311.100000001</v>
          </cell>
        </row>
        <row r="74">
          <cell r="B74" t="str">
            <v xml:space="preserve">Total del pasivo y del patrimonio </v>
          </cell>
          <cell r="C74" t="str">
            <v>$</v>
          </cell>
          <cell r="E74">
            <v>207932134.22</v>
          </cell>
        </row>
        <row r="79">
          <cell r="B79" t="str">
            <v xml:space="preserve">     César Artiga                                      </v>
          </cell>
          <cell r="D79" t="str">
            <v>Martha Romero</v>
          </cell>
        </row>
        <row r="80">
          <cell r="B80" t="str">
            <v>Jefe Depto. Contabilidad</v>
          </cell>
          <cell r="C80" t="str">
            <v>Gerente Financiero</v>
          </cell>
        </row>
      </sheetData>
      <sheetData sheetId="5">
        <row r="8">
          <cell r="B8" t="str">
            <v>Intereses</v>
          </cell>
          <cell r="C8" t="str">
            <v>$</v>
          </cell>
          <cell r="E8">
            <v>20256864.41</v>
          </cell>
        </row>
        <row r="9">
          <cell r="B9" t="str">
            <v>Seguros</v>
          </cell>
          <cell r="E9">
            <v>5249937.68</v>
          </cell>
        </row>
        <row r="10">
          <cell r="B10" t="str">
            <v>Ingresos por financiamiento y similares</v>
          </cell>
          <cell r="E10">
            <v>1635073.8900000001</v>
          </cell>
        </row>
        <row r="11">
          <cell r="B11" t="str">
            <v>Ingresos por arrendamientos financieros y similares</v>
          </cell>
          <cell r="E11">
            <v>3234018.7</v>
          </cell>
        </row>
        <row r="12">
          <cell r="B12" t="str">
            <v>Intereses y otros Ingresos relacionadas</v>
          </cell>
          <cell r="E12">
            <v>1209949.01</v>
          </cell>
        </row>
        <row r="13">
          <cell r="B13" t="str">
            <v>Otros Ingresos de Operación</v>
          </cell>
          <cell r="E13">
            <v>3323051.4800000004</v>
          </cell>
        </row>
        <row r="14">
          <cell r="B14" t="str">
            <v xml:space="preserve">Ingresos por intereses y servicios prestados </v>
          </cell>
          <cell r="C14" t="str">
            <v>$</v>
          </cell>
          <cell r="E14">
            <v>34908895.170000002</v>
          </cell>
        </row>
        <row r="16">
          <cell r="B16" t="str">
            <v xml:space="preserve">Intereses por prestamos bancarios, titulos valores y otros </v>
          </cell>
          <cell r="C16" t="str">
            <v>$</v>
          </cell>
          <cell r="E16">
            <v>8149171.0599999996</v>
          </cell>
        </row>
        <row r="17">
          <cell r="B17" t="str">
            <v>Intereses por prestamos Relacionadas</v>
          </cell>
          <cell r="E17">
            <v>0</v>
          </cell>
        </row>
        <row r="18">
          <cell r="B18" t="str">
            <v xml:space="preserve">Comisiones por administración, financiamiento y otros </v>
          </cell>
          <cell r="E18">
            <v>623233.54</v>
          </cell>
        </row>
        <row r="19">
          <cell r="B19" t="str">
            <v xml:space="preserve">Costos de los intereses y servicios prestados </v>
          </cell>
          <cell r="C19" t="str">
            <v>$</v>
          </cell>
          <cell r="E19">
            <v>8772404.5999999996</v>
          </cell>
        </row>
        <row r="21">
          <cell r="B21" t="str">
            <v>Gastos de personal</v>
          </cell>
          <cell r="C21" t="str">
            <v>$</v>
          </cell>
          <cell r="E21">
            <v>4224440.1100000003</v>
          </cell>
        </row>
        <row r="22">
          <cell r="B22" t="str">
            <v>Honorarios</v>
          </cell>
          <cell r="E22">
            <v>1142332.44</v>
          </cell>
        </row>
        <row r="23">
          <cell r="B23" t="str">
            <v>Comisiones de Ventas, incentivos y premios sobre ventas</v>
          </cell>
          <cell r="E23">
            <v>235141.2</v>
          </cell>
        </row>
        <row r="24">
          <cell r="B24" t="str">
            <v>Suministros, Reparaciones y Mttos.</v>
          </cell>
          <cell r="E24">
            <v>2344745.73</v>
          </cell>
        </row>
        <row r="25">
          <cell r="B25" t="str">
            <v>Alquileres</v>
          </cell>
          <cell r="E25">
            <v>149529.69</v>
          </cell>
        </row>
        <row r="26">
          <cell r="B26" t="str">
            <v>Mercadeo y publicidad</v>
          </cell>
          <cell r="E26">
            <v>922997.6</v>
          </cell>
        </row>
        <row r="27">
          <cell r="B27" t="str">
            <v>Otros servicios con empresas relacionadas</v>
          </cell>
          <cell r="E27">
            <v>354209.63</v>
          </cell>
        </row>
        <row r="28">
          <cell r="B28" t="str">
            <v>Liquidaciones de cartera</v>
          </cell>
          <cell r="E28">
            <v>94935.310000000012</v>
          </cell>
        </row>
        <row r="29">
          <cell r="B29" t="str">
            <v>Servicios corporativos</v>
          </cell>
          <cell r="E29">
            <v>0</v>
          </cell>
        </row>
        <row r="30">
          <cell r="B30" t="str">
            <v>Gasto por liquidacion de cartera deducible</v>
          </cell>
          <cell r="E30">
            <v>0</v>
          </cell>
        </row>
        <row r="31">
          <cell r="B31" t="str">
            <v>Servicios Públicos</v>
          </cell>
          <cell r="E31">
            <v>0</v>
          </cell>
        </row>
        <row r="32">
          <cell r="B32" t="str">
            <v>Viajes, Estadias y Gtos. de Rep</v>
          </cell>
          <cell r="E32">
            <v>17269.3</v>
          </cell>
        </row>
        <row r="33">
          <cell r="B33" t="str">
            <v>Deprec. Y Amortizaciones</v>
          </cell>
          <cell r="E33">
            <v>1897684.52</v>
          </cell>
        </row>
        <row r="34">
          <cell r="B34" t="str">
            <v>Impuestos Municipales y Otros</v>
          </cell>
          <cell r="E34">
            <v>92903.5</v>
          </cell>
        </row>
        <row r="35">
          <cell r="B35" t="str">
            <v>Gtos. no Deducibles</v>
          </cell>
          <cell r="E35">
            <v>0</v>
          </cell>
        </row>
        <row r="36">
          <cell r="B36" t="str">
            <v>Reservas para Cuentas Incobrables</v>
          </cell>
          <cell r="E36">
            <v>2494168.02</v>
          </cell>
        </row>
        <row r="37">
          <cell r="B37" t="str">
            <v>Obsolecencia de inventarios</v>
          </cell>
          <cell r="E37">
            <v>0</v>
          </cell>
        </row>
        <row r="38">
          <cell r="B38" t="str">
            <v>Otros Servicios subcontratados</v>
          </cell>
          <cell r="E38">
            <v>374055.54000000004</v>
          </cell>
        </row>
        <row r="39">
          <cell r="B39" t="str">
            <v>Personal subcontratado</v>
          </cell>
          <cell r="E39">
            <v>121613.99000000002</v>
          </cell>
        </row>
        <row r="40">
          <cell r="B40" t="str">
            <v>Seguros</v>
          </cell>
          <cell r="E40">
            <v>350457.01999999996</v>
          </cell>
        </row>
        <row r="41">
          <cell r="B41" t="str">
            <v>Uso de marca y propiedad intelectual</v>
          </cell>
          <cell r="E41">
            <v>2604475.42</v>
          </cell>
        </row>
        <row r="42">
          <cell r="B42" t="str">
            <v>Otros Gastos</v>
          </cell>
          <cell r="E42">
            <v>274007.44</v>
          </cell>
        </row>
        <row r="43">
          <cell r="B43" t="str">
            <v>Gastos Operativos</v>
          </cell>
          <cell r="C43" t="str">
            <v>$</v>
          </cell>
          <cell r="E43">
            <v>17694966.460000005</v>
          </cell>
        </row>
        <row r="45">
          <cell r="B45" t="str">
            <v>Utilidad de Operación</v>
          </cell>
          <cell r="E45">
            <v>8441524.1099999957</v>
          </cell>
        </row>
        <row r="46">
          <cell r="B46" t="str">
            <v>Otros Ingresos de no Operación</v>
          </cell>
          <cell r="C46" t="str">
            <v>$</v>
          </cell>
          <cell r="E46">
            <v>1306276.19</v>
          </cell>
        </row>
        <row r="47">
          <cell r="B47" t="str">
            <v>Otros Gastos de no Operación</v>
          </cell>
          <cell r="E47">
            <v>-409417.73</v>
          </cell>
        </row>
        <row r="48">
          <cell r="B48" t="str">
            <v>Gastos y/o Ingresos No operativos</v>
          </cell>
          <cell r="C48" t="str">
            <v>$</v>
          </cell>
          <cell r="E48">
            <v>896858.46</v>
          </cell>
        </row>
        <row r="49">
          <cell r="B49" t="str">
            <v>Ingresos Financieros</v>
          </cell>
          <cell r="E49">
            <v>0</v>
          </cell>
        </row>
        <row r="50">
          <cell r="B50" t="str">
            <v>Gastos financieros</v>
          </cell>
          <cell r="E50">
            <v>-62535.76</v>
          </cell>
        </row>
        <row r="51">
          <cell r="B51" t="str">
            <v xml:space="preserve">Utilidad antes de impuesto sobre la renta </v>
          </cell>
          <cell r="E51">
            <v>9275846.8099999968</v>
          </cell>
        </row>
        <row r="53">
          <cell r="B53" t="str">
            <v xml:space="preserve">Impuesto sobre la renta </v>
          </cell>
          <cell r="C53" t="str">
            <v>$</v>
          </cell>
          <cell r="E53">
            <v>3562791.06</v>
          </cell>
        </row>
        <row r="55">
          <cell r="E55">
            <v>5775591.5099999961</v>
          </cell>
        </row>
        <row r="56">
          <cell r="B56" t="str">
            <v>RESERVA LEGAL</v>
          </cell>
          <cell r="E56">
            <v>0</v>
          </cell>
        </row>
        <row r="58">
          <cell r="B58" t="str">
            <v xml:space="preserve">Utilidad neta </v>
          </cell>
          <cell r="E58">
            <v>5713055.7499999963</v>
          </cell>
        </row>
        <row r="63">
          <cell r="B63" t="str">
            <v xml:space="preserve">           César Artiga                                      </v>
          </cell>
          <cell r="C63" t="str">
            <v>Martha Romero</v>
          </cell>
        </row>
        <row r="64">
          <cell r="B64" t="str">
            <v>Jefe Depto. Contabilidad</v>
          </cell>
          <cell r="C64" t="str">
            <v>Gerente Financiero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 t="str">
            <v/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 t="str">
            <v/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 t="str">
            <v/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 t="str">
            <v/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 t="str">
            <v/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 t="str">
            <v/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 t="str">
            <v/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 t="str">
            <v/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 t="str">
            <v/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 t="str">
            <v/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 t="str">
            <v/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 t="str">
            <v/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 t="str">
            <v/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 t="str">
            <v/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 t="str">
            <v/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 t="str">
            <v/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 t="str">
            <v/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 t="str">
            <v/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 t="str">
            <v/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 t="str">
            <v/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 t="str">
            <v/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 t="str">
            <v/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 t="str">
            <v/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 t="str">
            <v/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 t="str">
            <v/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 t="str">
            <v/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 t="str">
            <v/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 t="str">
            <v/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 t="str">
            <v/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 t="str">
            <v/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 t="str">
            <v/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 t="str">
            <v/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 t="str">
            <v/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 t="str">
            <v/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 t="str">
            <v/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 t="str">
            <v/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 t="str">
            <v/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 t="str">
            <v/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 t="str">
            <v/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 t="str">
            <v/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 t="str">
            <v/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 t="str">
            <v/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 t="str">
            <v/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 t="str">
            <v/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 t="str">
            <v/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 t="str">
            <v/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 t="str">
            <v/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 t="str">
            <v/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 t="str">
            <v/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 t="str">
            <v/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 t="str">
            <v/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 t="str">
            <v/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 t="str">
            <v/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 t="str">
            <v/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 t="str">
            <v/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 t="str">
            <v/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 t="str">
            <v/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 t="str">
            <v/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 t="str">
            <v/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 t="str">
            <v/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 t="str">
            <v/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 t="str">
            <v/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 t="str">
            <v/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 t="str">
            <v/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 t="str">
            <v/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 t="str">
            <v/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 t="str">
            <v/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 t="str">
            <v/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 t="str">
            <v/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 t="str">
            <v/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 t="str">
            <v/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 t="str">
            <v/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 t="str">
            <v/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 t="str">
            <v/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 t="str">
            <v/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 t="str">
            <v/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 t="str">
            <v/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 t="str">
            <v/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 t="str">
            <v/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 t="str">
            <v/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 t="str">
            <v/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 t="str">
            <v/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 t="str">
            <v/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 t="str">
            <v/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 t="str">
            <v/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 t="str">
            <v/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 t="str">
            <v/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 t="str">
            <v/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 t="str">
            <v/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 t="str">
            <v/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 t="str">
            <v/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 t="str">
            <v/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 t="str">
            <v/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 t="str">
            <v/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 t="str">
            <v/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 t="str">
            <v/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 t="str">
            <v/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 t="str">
            <v/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 t="str">
            <v/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 t="str">
            <v/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 t="str">
            <v/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 t="str">
            <v/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 t="str">
            <v/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 t="str">
            <v/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 t="str">
            <v/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 t="str">
            <v/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 t="str">
            <v/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 t="str">
            <v/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 t="str">
            <v/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 t="str">
            <v/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 t="str">
            <v/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 t="str">
            <v/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 t="str">
            <v/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 t="str">
            <v/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 t="str">
            <v/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 t="str">
            <v/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 t="str">
            <v/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 t="str">
            <v/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 t="str">
            <v/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 t="str">
            <v/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 t="str">
            <v/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 t="str">
            <v/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 t="str">
            <v/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 t="str">
            <v/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 t="str">
            <v/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 t="str">
            <v/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 t="str">
            <v/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 t="str">
            <v/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 t="str">
            <v/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 t="str">
            <v/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 t="str">
            <v/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 t="str">
            <v/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 t="str">
            <v/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 t="str">
            <v/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 t="str">
            <v/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 t="str">
            <v/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 t="str">
            <v/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 t="str">
            <v/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 t="str">
            <v/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 t="str">
            <v/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 t="str">
            <v/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 t="str">
            <v/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 t="str">
            <v/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 t="str">
            <v/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 t="str">
            <v/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 t="str">
            <v/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 t="str">
            <v/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 t="str">
            <v/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 t="str">
            <v/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 t="str">
            <v/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 t="str">
            <v/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 t="str">
            <v/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 t="str">
            <v/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 t="str">
            <v/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 t="str">
            <v/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 t="str">
            <v/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 t="str">
            <v/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 t="str">
            <v/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 t="str">
            <v/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 t="str">
            <v/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 t="str">
            <v/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 t="str">
            <v/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 t="str">
            <v/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 t="str">
            <v/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 t="str">
            <v/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 t="str">
            <v/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 t="str">
            <v/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 t="str">
            <v/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 t="str">
            <v/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 t="str">
            <v/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 t="str">
            <v/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 t="str">
            <v/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 t="str">
            <v/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 t="str">
            <v/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 t="str">
            <v/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 t="str">
            <v/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 t="str">
            <v/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 t="str">
            <v/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 t="str">
            <v/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 t="str">
            <v/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 t="str">
            <v/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 t="str">
            <v/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 t="str">
            <v/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 t="str">
            <v/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 t="str">
            <v/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 t="str">
            <v/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 t="str">
            <v/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 t="str">
            <v/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 t="str">
            <v/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 t="str">
            <v/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 t="str">
            <v/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 t="str">
            <v/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 t="str">
            <v/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 t="str">
            <v/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 t="str">
            <v/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 t="str">
            <v/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 t="str">
            <v/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 t="str">
            <v/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 t="str">
            <v/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 t="str">
            <v/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 t="str">
            <v/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 t="str">
            <v/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 t="str">
            <v/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 t="str">
            <v/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 t="str">
            <v/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 t="str">
            <v/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 t="str">
            <v/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 t="str">
            <v/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 t="str">
            <v/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 t="str">
            <v/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 t="str">
            <v/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 t="str">
            <v/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 t="str">
            <v/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 t="str">
            <v/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 t="str">
            <v/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 t="str">
            <v/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 t="str">
            <v/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 t="str">
            <v/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 t="str">
            <v/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 t="str">
            <v/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 t="str">
            <v/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 t="str">
            <v/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 t="str">
            <v/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 t="str">
            <v/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 t="str">
            <v/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 t="str">
            <v/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 t="str">
            <v/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 t="str">
            <v/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 t="str">
            <v/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 t="str">
            <v/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 t="str">
            <v/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 t="str">
            <v/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 t="str">
            <v/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 t="str">
            <v/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 t="str">
            <v/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 t="str">
            <v/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 t="str">
            <v/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 t="str">
            <v/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 t="str">
            <v/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 t="str">
            <v/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 t="str">
            <v/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 t="str">
            <v/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 t="str">
            <v/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 t="str">
            <v/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 t="str">
            <v/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 t="str">
            <v/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 t="str">
            <v/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 t="str">
            <v/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 t="str">
            <v/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 t="str">
            <v/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 t="str">
            <v/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 t="str">
            <v/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 t="str">
            <v/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 t="str">
            <v/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 t="str">
            <v/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 t="str">
            <v/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 t="str">
            <v/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 t="str">
            <v/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 t="str">
            <v/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 t="str">
            <v/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 t="str">
            <v/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 t="str">
            <v/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 t="str">
            <v/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 t="str">
            <v/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 t="str">
            <v/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 t="str">
            <v/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 t="str">
            <v/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 t="str">
            <v/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 t="str">
            <v/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 t="str">
            <v/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 t="str">
            <v/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 t="str">
            <v/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 t="str">
            <v/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 t="str">
            <v/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 t="str">
            <v/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 t="str">
            <v/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 t="str">
            <v/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 t="str">
            <v/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 t="str">
            <v/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 t="str">
            <v/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 t="str">
            <v/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 t="str">
            <v/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 t="str">
            <v/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 t="str">
            <v/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 t="str">
            <v/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 t="str">
            <v/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 t="str">
            <v/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 t="str">
            <v/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 t="str">
            <v/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 t="str">
            <v/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 t="str">
            <v/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 t="str">
            <v/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 t="str">
            <v/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 t="str">
            <v/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 t="str">
            <v/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 t="str">
            <v/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 t="str">
            <v/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 t="str">
            <v/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 t="str">
            <v/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 t="str">
            <v/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 t="str">
            <v/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 t="str">
            <v/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 t="str">
            <v/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 t="str">
            <v/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 t="str">
            <v/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 t="str">
            <v/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 t="str">
            <v/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 t="str">
            <v/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 t="str">
            <v/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 t="str">
            <v/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 t="str">
            <v/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 t="str">
            <v/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 t="str">
            <v/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 t="str">
            <v/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 t="str">
            <v/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 t="str">
            <v/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 t="str">
            <v/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 t="str">
            <v/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 t="str">
            <v/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 t="str">
            <v/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 t="str">
            <v/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 t="str">
            <v/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 t="str">
            <v/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 t="str">
            <v/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 t="str">
            <v/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 t="str">
            <v/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 t="str">
            <v/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 t="str">
            <v/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 t="str">
            <v/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 t="str">
            <v/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 t="str">
            <v/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 t="str">
            <v/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 t="str">
            <v/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 t="str">
            <v/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 t="str">
            <v/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 t="str">
            <v/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 t="str">
            <v/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 t="str">
            <v/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 t="str">
            <v/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 t="str">
            <v/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 t="str">
            <v/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 t="str">
            <v/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 t="str">
            <v/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 t="str">
            <v/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 t="str">
            <v/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 t="str">
            <v/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 t="str">
            <v/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 t="str">
            <v/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 t="str">
            <v/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 t="str">
            <v/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 t="str">
            <v/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 t="str">
            <v/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 t="str">
            <v/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 t="str">
            <v/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 t="str">
            <v/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 t="str">
            <v/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 t="str">
            <v/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 t="str">
            <v/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 t="str">
            <v/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 t="str">
            <v/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 t="str">
            <v/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 t="str">
            <v/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 t="str">
            <v/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 t="str">
            <v/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 t="str">
            <v/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 t="str">
            <v/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 t="str">
            <v/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 t="str">
            <v/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 t="str">
            <v/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 t="str">
            <v/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 t="str">
            <v/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 t="str">
            <v/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 t="str">
            <v/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 t="str">
            <v/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 t="str">
            <v/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 t="str">
            <v/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 t="str">
            <v/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 t="str">
            <v/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 t="str">
            <v/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 t="str">
            <v/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 t="str">
            <v/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 t="str">
            <v/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 t="str">
            <v/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 t="str">
            <v/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 t="str">
            <v/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 t="str">
            <v/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 t="str">
            <v/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 t="str">
            <v/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 t="str">
            <v/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 t="str">
            <v/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 t="str">
            <v/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 t="str">
            <v/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 t="str">
            <v/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 t="str">
            <v/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 t="str">
            <v/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 t="str">
            <v/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 t="str">
            <v/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 t="str">
            <v/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 t="str">
            <v/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 t="str">
            <v/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 t="str">
            <v/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 t="str">
            <v/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 t="str">
            <v/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 t="str">
            <v/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 t="str">
            <v/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 t="str">
            <v/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 t="str">
            <v/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 t="str">
            <v/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 t="str">
            <v/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 t="str">
            <v/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 t="str">
            <v/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 t="str">
            <v/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 t="str">
            <v/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 t="str">
            <v/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 t="str">
            <v/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 t="str">
            <v/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 t="str">
            <v/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 t="str">
            <v/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 t="str">
            <v/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 t="str">
            <v/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 t="str">
            <v/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 t="str">
            <v/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 t="str">
            <v/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 t="str">
            <v/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 t="str">
            <v/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 t="str">
            <v/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 t="str">
            <v/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 t="str">
            <v/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 t="str">
            <v/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 t="str">
            <v/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 t="str">
            <v/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 t="str">
            <v/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 t="str">
            <v/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 t="str">
            <v/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 t="str">
            <v/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 t="str">
            <v/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 t="str">
            <v/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 t="str">
            <v/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 t="str">
            <v/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 t="str">
            <v/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 t="str">
            <v/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 t="str">
            <v/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 t="str">
            <v/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 t="str">
            <v/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 t="str">
            <v/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 t="str">
            <v/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 t="str">
            <v/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 t="str">
            <v/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 t="str">
            <v/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 t="str">
            <v/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 t="str">
            <v/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 t="str">
            <v/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 t="str">
            <v/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 t="str">
            <v/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 t="str">
            <v/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 t="str">
            <v/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 t="str">
            <v/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 t="str">
            <v/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 t="str">
            <v/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 t="str">
            <v/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 t="str">
            <v/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 t="str">
            <v/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 t="str">
            <v/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 t="str">
            <v/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 t="str">
            <v/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 t="str">
            <v/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 t="str">
            <v/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 t="str">
            <v/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 t="str">
            <v/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 t="str">
            <v/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 t="str">
            <v/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 t="str">
            <v/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 t="str">
            <v/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 t="str">
            <v/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 t="str">
            <v/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14DE3-E0C7-4BC6-B0F4-C67B4028594F}">
  <sheetPr>
    <tabColor theme="5" tint="0.39997558519241921"/>
    <pageSetUpPr fitToPage="1"/>
  </sheetPr>
  <dimension ref="B2:E78"/>
  <sheetViews>
    <sheetView showGridLines="0" tabSelected="1" topLeftCell="A2" zoomScaleNormal="100" workbookViewId="0">
      <pane xSplit="5" ySplit="5" topLeftCell="F63" activePane="bottomRight" state="frozen"/>
      <selection activeCell="G86" sqref="G86"/>
      <selection pane="topRight" activeCell="G86" sqref="G86"/>
      <selection pane="bottomLeft" activeCell="G86" sqref="G86"/>
      <selection pane="bottomRight" activeCell="B83" sqref="B83"/>
    </sheetView>
  </sheetViews>
  <sheetFormatPr baseColWidth="10" defaultColWidth="20" defaultRowHeight="12.75" x14ac:dyDescent="0.2"/>
  <cols>
    <col min="1" max="1" width="2.625" style="2" customWidth="1"/>
    <col min="2" max="2" width="43" style="2" customWidth="1"/>
    <col min="3" max="3" width="5.625" style="2" customWidth="1"/>
    <col min="4" max="4" width="2.625" style="2" customWidth="1"/>
    <col min="5" max="5" width="11.875" style="2" customWidth="1"/>
    <col min="6" max="16384" width="20" style="2"/>
  </cols>
  <sheetData>
    <row r="2" spans="2:5" ht="15.75" x14ac:dyDescent="0.25">
      <c r="B2" s="1" t="s">
        <v>0</v>
      </c>
      <c r="C2" s="1"/>
      <c r="D2" s="1"/>
      <c r="E2" s="1"/>
    </row>
    <row r="3" spans="2:5" ht="15.75" x14ac:dyDescent="0.25">
      <c r="B3" s="3" t="s">
        <v>1</v>
      </c>
      <c r="C3" s="4"/>
      <c r="D3" s="4"/>
      <c r="E3" s="4"/>
    </row>
    <row r="4" spans="2:5" x14ac:dyDescent="0.2">
      <c r="B4" s="2" t="s">
        <v>2</v>
      </c>
      <c r="E4" s="5"/>
    </row>
    <row r="5" spans="2:5" ht="13.5" thickBot="1" x14ac:dyDescent="0.25">
      <c r="B5" s="6" t="s">
        <v>106</v>
      </c>
      <c r="C5" s="6"/>
      <c r="D5" s="6"/>
      <c r="E5" s="6"/>
    </row>
    <row r="6" spans="2:5" x14ac:dyDescent="0.2">
      <c r="B6" s="2" t="s">
        <v>3</v>
      </c>
      <c r="E6" s="5">
        <f>+E39+E40+E55+E52</f>
        <v>134603.09257000001</v>
      </c>
    </row>
    <row r="7" spans="2:5" x14ac:dyDescent="0.2">
      <c r="B7" s="7" t="s">
        <v>4</v>
      </c>
      <c r="C7" s="8"/>
      <c r="D7" s="8"/>
      <c r="E7" s="9"/>
    </row>
    <row r="8" spans="2:5" s="10" customFormat="1" x14ac:dyDescent="0.2">
      <c r="B8" s="7" t="s">
        <v>5</v>
      </c>
    </row>
    <row r="9" spans="2:5" x14ac:dyDescent="0.2">
      <c r="B9" s="2" t="s">
        <v>6</v>
      </c>
      <c r="C9" s="2" t="s">
        <v>7</v>
      </c>
      <c r="E9" s="11">
        <v>6826.4182599999995</v>
      </c>
    </row>
    <row r="10" spans="2:5" hidden="1" x14ac:dyDescent="0.2">
      <c r="B10" s="2" t="s">
        <v>8</v>
      </c>
      <c r="E10" s="11">
        <v>0</v>
      </c>
    </row>
    <row r="11" spans="2:5" x14ac:dyDescent="0.2">
      <c r="B11" s="2" t="s">
        <v>9</v>
      </c>
      <c r="E11" s="11">
        <v>43224.35707999998</v>
      </c>
    </row>
    <row r="12" spans="2:5" x14ac:dyDescent="0.2">
      <c r="B12" s="2" t="s">
        <v>10</v>
      </c>
      <c r="E12" s="11">
        <v>-5963.5848299999998</v>
      </c>
    </row>
    <row r="13" spans="2:5" x14ac:dyDescent="0.2">
      <c r="B13" s="2" t="s">
        <v>11</v>
      </c>
      <c r="E13" s="11">
        <v>1195.89636</v>
      </c>
    </row>
    <row r="14" spans="2:5" x14ac:dyDescent="0.2">
      <c r="B14" s="2" t="s">
        <v>12</v>
      </c>
      <c r="E14" s="11">
        <v>-57.508289999999995</v>
      </c>
    </row>
    <row r="15" spans="2:5" x14ac:dyDescent="0.2">
      <c r="B15" s="2" t="s">
        <v>13</v>
      </c>
      <c r="E15" s="11">
        <v>283.46825999999976</v>
      </c>
    </row>
    <row r="16" spans="2:5" x14ac:dyDescent="0.2">
      <c r="B16" s="2" t="s">
        <v>14</v>
      </c>
      <c r="E16" s="11">
        <v>502.96188000000006</v>
      </c>
    </row>
    <row r="17" spans="2:5" x14ac:dyDescent="0.2">
      <c r="B17" s="2" t="s">
        <v>15</v>
      </c>
      <c r="E17" s="11">
        <v>778.58587000000023</v>
      </c>
    </row>
    <row r="18" spans="2:5" x14ac:dyDescent="0.2">
      <c r="B18" s="12" t="s">
        <v>16</v>
      </c>
      <c r="E18" s="13">
        <f>SUM(E9:E17)</f>
        <v>46790.594589999986</v>
      </c>
    </row>
    <row r="19" spans="2:5" ht="5.25" customHeight="1" x14ac:dyDescent="0.2">
      <c r="E19" s="11"/>
    </row>
    <row r="20" spans="2:5" x14ac:dyDescent="0.2">
      <c r="B20" s="2" t="s">
        <v>17</v>
      </c>
      <c r="E20" s="11">
        <v>146600.07556</v>
      </c>
    </row>
    <row r="21" spans="2:5" x14ac:dyDescent="0.2">
      <c r="B21" s="2" t="s">
        <v>18</v>
      </c>
      <c r="E21" s="11">
        <v>2620.8813500000001</v>
      </c>
    </row>
    <row r="22" spans="2:5" x14ac:dyDescent="0.2">
      <c r="B22" s="2" t="s">
        <v>19</v>
      </c>
      <c r="E22" s="11">
        <v>731.49195999999995</v>
      </c>
    </row>
    <row r="23" spans="2:5" x14ac:dyDescent="0.2">
      <c r="B23" s="2" t="s">
        <v>20</v>
      </c>
      <c r="E23" s="11">
        <v>9269.0471799999959</v>
      </c>
    </row>
    <row r="24" spans="2:5" x14ac:dyDescent="0.2">
      <c r="B24" s="2" t="s">
        <v>21</v>
      </c>
      <c r="E24" s="11">
        <v>1139.4436700000001</v>
      </c>
    </row>
    <row r="25" spans="2:5" hidden="1" x14ac:dyDescent="0.2">
      <c r="B25" s="2" t="s">
        <v>22</v>
      </c>
      <c r="E25" s="11">
        <v>0</v>
      </c>
    </row>
    <row r="26" spans="2:5" hidden="1" x14ac:dyDescent="0.2">
      <c r="B26" s="2" t="s">
        <v>23</v>
      </c>
      <c r="E26" s="11">
        <v>0</v>
      </c>
    </row>
    <row r="27" spans="2:5" hidden="1" x14ac:dyDescent="0.2">
      <c r="B27" s="2" t="s">
        <v>24</v>
      </c>
      <c r="E27" s="11">
        <v>0</v>
      </c>
    </row>
    <row r="28" spans="2:5" x14ac:dyDescent="0.2">
      <c r="B28" s="2" t="s">
        <v>25</v>
      </c>
      <c r="E28" s="11">
        <v>619.80671999999993</v>
      </c>
    </row>
    <row r="29" spans="2:5" x14ac:dyDescent="0.2">
      <c r="B29" s="2" t="s">
        <v>26</v>
      </c>
      <c r="E29" s="11">
        <v>160.79319000000001</v>
      </c>
    </row>
    <row r="30" spans="2:5" hidden="1" x14ac:dyDescent="0.2">
      <c r="B30" s="2" t="s">
        <v>8</v>
      </c>
      <c r="E30" s="11">
        <f>IFERROR(VLOOKUP(B30,[1]BG!$B$11:$E$80,4,FALSE),0)/1000</f>
        <v>0</v>
      </c>
    </row>
    <row r="31" spans="2:5" hidden="1" x14ac:dyDescent="0.2">
      <c r="E31" s="14">
        <f>SUM(E20:E30)</f>
        <v>161141.53963000001</v>
      </c>
    </row>
    <row r="32" spans="2:5" ht="12" hidden="1" customHeight="1" x14ac:dyDescent="0.2">
      <c r="B32" s="2" t="s">
        <v>27</v>
      </c>
      <c r="E32" s="11">
        <v>0</v>
      </c>
    </row>
    <row r="33" spans="2:5" x14ac:dyDescent="0.2">
      <c r="B33" s="12" t="s">
        <v>28</v>
      </c>
      <c r="E33" s="13">
        <f>+E31+E32</f>
        <v>161141.53963000001</v>
      </c>
    </row>
    <row r="34" spans="2:5" ht="4.5" customHeight="1" x14ac:dyDescent="0.2">
      <c r="E34" s="15"/>
    </row>
    <row r="35" spans="2:5" ht="13.5" thickBot="1" x14ac:dyDescent="0.25">
      <c r="B35" s="12" t="s">
        <v>29</v>
      </c>
      <c r="C35" s="2" t="s">
        <v>7</v>
      </c>
      <c r="E35" s="16">
        <f>+E33+E18</f>
        <v>207932.13422000001</v>
      </c>
    </row>
    <row r="36" spans="2:5" ht="6" customHeight="1" thickTop="1" x14ac:dyDescent="0.2">
      <c r="E36" s="11"/>
    </row>
    <row r="37" spans="2:5" x14ac:dyDescent="0.2">
      <c r="B37" s="12" t="s">
        <v>30</v>
      </c>
      <c r="E37" s="11"/>
    </row>
    <row r="38" spans="2:5" ht="10.5" customHeight="1" x14ac:dyDescent="0.2">
      <c r="B38" s="12" t="s">
        <v>31</v>
      </c>
      <c r="E38" s="11"/>
    </row>
    <row r="39" spans="2:5" x14ac:dyDescent="0.2">
      <c r="B39" s="2" t="s">
        <v>32</v>
      </c>
      <c r="C39" s="2" t="s">
        <v>7</v>
      </c>
      <c r="E39" s="11">
        <v>4472.6187399999999</v>
      </c>
    </row>
    <row r="40" spans="2:5" x14ac:dyDescent="0.2">
      <c r="B40" s="2" t="s">
        <v>33</v>
      </c>
      <c r="E40" s="11">
        <v>31584.327739999997</v>
      </c>
    </row>
    <row r="41" spans="2:5" x14ac:dyDescent="0.2">
      <c r="B41" s="2" t="s">
        <v>34</v>
      </c>
      <c r="E41" s="11">
        <v>2399.2733599999997</v>
      </c>
    </row>
    <row r="42" spans="2:5" x14ac:dyDescent="0.2">
      <c r="B42" s="2" t="s">
        <v>35</v>
      </c>
      <c r="E42" s="11">
        <v>29.530739999999998</v>
      </c>
    </row>
    <row r="43" spans="2:5" x14ac:dyDescent="0.2">
      <c r="B43" s="2" t="s">
        <v>36</v>
      </c>
      <c r="E43" s="11">
        <v>1512.1995300000001</v>
      </c>
    </row>
    <row r="44" spans="2:5" x14ac:dyDescent="0.2">
      <c r="B44" s="2" t="s">
        <v>37</v>
      </c>
      <c r="E44" s="11">
        <v>403.53684999999996</v>
      </c>
    </row>
    <row r="45" spans="2:5" x14ac:dyDescent="0.2">
      <c r="B45" s="2" t="s">
        <v>38</v>
      </c>
      <c r="E45" s="11">
        <v>899.51159999999993</v>
      </c>
    </row>
    <row r="46" spans="2:5" hidden="1" x14ac:dyDescent="0.2">
      <c r="B46" s="2" t="s">
        <v>39</v>
      </c>
      <c r="E46" s="11">
        <v>896.41094999999927</v>
      </c>
    </row>
    <row r="47" spans="2:5" x14ac:dyDescent="0.2">
      <c r="B47" s="2" t="s">
        <v>40</v>
      </c>
      <c r="E47" s="11">
        <v>3562.79106</v>
      </c>
    </row>
    <row r="48" spans="2:5" x14ac:dyDescent="0.2">
      <c r="B48" s="2" t="s">
        <v>41</v>
      </c>
      <c r="E48" s="11">
        <v>5426.5573900000027</v>
      </c>
    </row>
    <row r="49" spans="2:5" x14ac:dyDescent="0.2">
      <c r="B49" s="12" t="s">
        <v>42</v>
      </c>
      <c r="E49" s="13">
        <f>SUM(E39:E48)</f>
        <v>51186.757959999995</v>
      </c>
    </row>
    <row r="50" spans="2:5" ht="6" customHeight="1" x14ac:dyDescent="0.2">
      <c r="E50" s="11"/>
    </row>
    <row r="51" spans="2:5" ht="12" customHeight="1" x14ac:dyDescent="0.2">
      <c r="B51" s="17" t="s">
        <v>43</v>
      </c>
      <c r="E51" s="11">
        <v>128.85556</v>
      </c>
    </row>
    <row r="52" spans="2:5" x14ac:dyDescent="0.2">
      <c r="B52" s="17" t="s">
        <v>44</v>
      </c>
      <c r="E52" s="11">
        <v>98046.146090000009</v>
      </c>
    </row>
    <row r="53" spans="2:5" x14ac:dyDescent="0.2">
      <c r="B53" s="17" t="s">
        <v>45</v>
      </c>
      <c r="E53" s="11">
        <v>17116.33064</v>
      </c>
    </row>
    <row r="54" spans="2:5" x14ac:dyDescent="0.2">
      <c r="B54" s="17" t="s">
        <v>46</v>
      </c>
      <c r="E54" s="11">
        <v>842.36133000000007</v>
      </c>
    </row>
    <row r="55" spans="2:5" x14ac:dyDescent="0.2">
      <c r="B55" s="17" t="s">
        <v>32</v>
      </c>
      <c r="E55" s="11">
        <v>500</v>
      </c>
    </row>
    <row r="56" spans="2:5" x14ac:dyDescent="0.2">
      <c r="B56" s="17" t="s">
        <v>47</v>
      </c>
      <c r="E56" s="11">
        <v>59.371540000000003</v>
      </c>
    </row>
    <row r="57" spans="2:5" ht="5.25" customHeight="1" x14ac:dyDescent="0.2">
      <c r="E57" s="11"/>
    </row>
    <row r="58" spans="2:5" ht="15" customHeight="1" x14ac:dyDescent="0.2">
      <c r="B58" s="12" t="s">
        <v>48</v>
      </c>
      <c r="E58" s="13">
        <f>SUM(E51:E56)</f>
        <v>116693.06516</v>
      </c>
    </row>
    <row r="59" spans="2:5" ht="4.5" customHeight="1" x14ac:dyDescent="0.2">
      <c r="E59" s="11"/>
    </row>
    <row r="60" spans="2:5" ht="16.5" customHeight="1" x14ac:dyDescent="0.2">
      <c r="B60" s="12" t="s">
        <v>49</v>
      </c>
      <c r="C60" s="2" t="s">
        <v>7</v>
      </c>
      <c r="E60" s="13">
        <f>+E49+SUM(E51:E56)</f>
        <v>167879.82311999999</v>
      </c>
    </row>
    <row r="61" spans="2:5" ht="6" customHeight="1" x14ac:dyDescent="0.2">
      <c r="E61" s="11"/>
    </row>
    <row r="62" spans="2:5" ht="13.5" customHeight="1" x14ac:dyDescent="0.2">
      <c r="B62" s="12" t="s">
        <v>50</v>
      </c>
      <c r="E62" s="11"/>
    </row>
    <row r="63" spans="2:5" ht="16.5" customHeight="1" x14ac:dyDescent="0.2">
      <c r="B63" s="2" t="s">
        <v>51</v>
      </c>
      <c r="C63" s="2" t="s">
        <v>7</v>
      </c>
      <c r="E63" s="11">
        <v>14700.1</v>
      </c>
    </row>
    <row r="64" spans="2:5" x14ac:dyDescent="0.2">
      <c r="B64" s="2" t="s">
        <v>52</v>
      </c>
      <c r="E64" s="11">
        <v>3308.5333100000003</v>
      </c>
    </row>
    <row r="65" spans="2:5" x14ac:dyDescent="0.2">
      <c r="B65" s="2" t="s">
        <v>53</v>
      </c>
      <c r="E65" s="11">
        <v>642.60049000000004</v>
      </c>
    </row>
    <row r="66" spans="2:5" hidden="1" x14ac:dyDescent="0.2">
      <c r="B66" s="2" t="s">
        <v>54</v>
      </c>
      <c r="E66" s="11">
        <v>0</v>
      </c>
    </row>
    <row r="67" spans="2:5" x14ac:dyDescent="0.2">
      <c r="B67" s="2" t="s">
        <v>55</v>
      </c>
      <c r="E67" s="11">
        <v>15688.021550000001</v>
      </c>
    </row>
    <row r="68" spans="2:5" x14ac:dyDescent="0.2">
      <c r="B68" s="2" t="s">
        <v>56</v>
      </c>
      <c r="E68" s="11">
        <v>5713.0557500000077</v>
      </c>
    </row>
    <row r="69" spans="2:5" hidden="1" x14ac:dyDescent="0.2">
      <c r="E69" s="11">
        <f>IFERROR(VLOOKUP(B69,[1]BG!$B$11:$E$80,4,FALSE),0)/1000</f>
        <v>0</v>
      </c>
    </row>
    <row r="70" spans="2:5" x14ac:dyDescent="0.2">
      <c r="B70" s="12" t="s">
        <v>57</v>
      </c>
      <c r="E70" s="13">
        <f>SUM(E63:E69)</f>
        <v>40052.311100000014</v>
      </c>
    </row>
    <row r="71" spans="2:5" ht="6.75" customHeight="1" x14ac:dyDescent="0.2">
      <c r="E71" s="11"/>
    </row>
    <row r="72" spans="2:5" ht="13.5" thickBot="1" x14ac:dyDescent="0.25">
      <c r="B72" s="12" t="s">
        <v>58</v>
      </c>
      <c r="C72" s="2" t="s">
        <v>7</v>
      </c>
      <c r="E72" s="16">
        <f>+E70+E60</f>
        <v>207932.13422000001</v>
      </c>
    </row>
    <row r="73" spans="2:5" ht="13.5" thickTop="1" x14ac:dyDescent="0.2">
      <c r="E73" s="18">
        <f>+E70/E35</f>
        <v>0.19262203627277333</v>
      </c>
    </row>
    <row r="74" spans="2:5" x14ac:dyDescent="0.2">
      <c r="E74" s="18"/>
    </row>
    <row r="75" spans="2:5" ht="19.5" customHeight="1" x14ac:dyDescent="0.2"/>
    <row r="76" spans="2:5" ht="8.25" customHeight="1" x14ac:dyDescent="0.2"/>
    <row r="77" spans="2:5" ht="15" customHeight="1" x14ac:dyDescent="0.2">
      <c r="B77" s="19" t="s">
        <v>59</v>
      </c>
      <c r="C77" s="20" t="s">
        <v>60</v>
      </c>
      <c r="D77" s="20"/>
      <c r="E77" s="20"/>
    </row>
    <row r="78" spans="2:5" x14ac:dyDescent="0.2">
      <c r="B78" s="19" t="s">
        <v>61</v>
      </c>
      <c r="C78" s="20" t="s">
        <v>62</v>
      </c>
      <c r="D78" s="20"/>
      <c r="E78" s="20"/>
    </row>
  </sheetData>
  <mergeCells count="3">
    <mergeCell ref="B2:E2"/>
    <mergeCell ref="C77:E77"/>
    <mergeCell ref="C78:E78"/>
  </mergeCells>
  <printOptions horizontalCentered="1"/>
  <pageMargins left="0.25" right="0.25" top="0.75" bottom="0.75" header="0.3" footer="0.3"/>
  <pageSetup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7F422-BA28-42FB-8A87-DF6D666F4042}">
  <sheetPr>
    <tabColor theme="5" tint="0.39997558519241921"/>
    <pageSetUpPr fitToPage="1"/>
  </sheetPr>
  <dimension ref="B1:E102"/>
  <sheetViews>
    <sheetView showGridLines="0" zoomScaleNormal="100" workbookViewId="0">
      <pane xSplit="5" ySplit="5" topLeftCell="F48" activePane="bottomRight" state="frozen"/>
      <selection activeCell="F73" sqref="F73"/>
      <selection pane="topRight" activeCell="F73" sqref="F73"/>
      <selection pane="bottomLeft" activeCell="F73" sqref="F73"/>
      <selection pane="bottomRight" activeCell="I64" sqref="I64"/>
    </sheetView>
  </sheetViews>
  <sheetFormatPr baseColWidth="10" defaultColWidth="8" defaultRowHeight="12.75" x14ac:dyDescent="0.2"/>
  <cols>
    <col min="1" max="1" width="1.625" style="2" customWidth="1"/>
    <col min="2" max="2" width="35.875" style="17" customWidth="1"/>
    <col min="3" max="3" width="7" style="17" customWidth="1"/>
    <col min="4" max="4" width="1" style="17" customWidth="1"/>
    <col min="5" max="5" width="8.75" style="50" customWidth="1"/>
    <col min="6" max="6" width="9.375" style="2" bestFit="1" customWidth="1"/>
    <col min="7" max="7" width="9.875" style="2" bestFit="1" customWidth="1"/>
    <col min="8" max="16384" width="8" style="2"/>
  </cols>
  <sheetData>
    <row r="1" spans="2:5" ht="15.75" x14ac:dyDescent="0.25">
      <c r="B1" s="1" t="s">
        <v>0</v>
      </c>
      <c r="C1" s="1"/>
      <c r="D1" s="1"/>
      <c r="E1" s="1"/>
    </row>
    <row r="2" spans="2:5" ht="15.75" x14ac:dyDescent="0.25">
      <c r="B2" s="21" t="s">
        <v>1</v>
      </c>
      <c r="C2" s="4"/>
      <c r="D2" s="4"/>
      <c r="E2" s="22"/>
    </row>
    <row r="3" spans="2:5" x14ac:dyDescent="0.2">
      <c r="B3" s="23" t="s">
        <v>63</v>
      </c>
      <c r="C3" s="23"/>
      <c r="D3" s="23"/>
      <c r="E3" s="24"/>
    </row>
    <row r="4" spans="2:5" s="10" customFormat="1" ht="13.5" thickBot="1" x14ac:dyDescent="0.25">
      <c r="B4" s="25" t="str">
        <f>+'BG '!B5</f>
        <v>Al 30 de Noviembre 2022</v>
      </c>
      <c r="C4" s="25"/>
      <c r="D4" s="23"/>
      <c r="E4" s="26"/>
    </row>
    <row r="5" spans="2:5" s="28" customFormat="1" x14ac:dyDescent="0.2">
      <c r="B5" s="27" t="str">
        <f>+'BG '!B6</f>
        <v>(Cifras expresadas en miles de dólares estadounidenses)</v>
      </c>
      <c r="C5" s="27"/>
      <c r="D5" s="27"/>
      <c r="E5" s="27"/>
    </row>
    <row r="6" spans="2:5" ht="14.25" customHeight="1" x14ac:dyDescent="0.2">
      <c r="B6" s="29" t="s">
        <v>64</v>
      </c>
      <c r="C6" s="29" t="s">
        <v>7</v>
      </c>
      <c r="D6" s="29"/>
      <c r="E6" s="30">
        <v>20256.864410000002</v>
      </c>
    </row>
    <row r="7" spans="2:5" x14ac:dyDescent="0.2">
      <c r="B7" s="31" t="s">
        <v>65</v>
      </c>
      <c r="C7" s="32"/>
      <c r="D7" s="32"/>
      <c r="E7" s="30">
        <v>5249.93768</v>
      </c>
    </row>
    <row r="8" spans="2:5" x14ac:dyDescent="0.2">
      <c r="B8" s="31" t="s">
        <v>66</v>
      </c>
      <c r="C8" s="32"/>
      <c r="D8" s="32"/>
      <c r="E8" s="30">
        <v>1635.0738900000001</v>
      </c>
    </row>
    <row r="9" spans="2:5" x14ac:dyDescent="0.2">
      <c r="B9" s="31" t="s">
        <v>67</v>
      </c>
      <c r="C9" s="31"/>
      <c r="D9" s="31"/>
      <c r="E9" s="30">
        <v>3234.0187000000001</v>
      </c>
    </row>
    <row r="10" spans="2:5" x14ac:dyDescent="0.2">
      <c r="B10" s="29" t="s">
        <v>68</v>
      </c>
      <c r="C10" s="29"/>
      <c r="D10" s="29"/>
      <c r="E10" s="30">
        <v>1209.94901</v>
      </c>
    </row>
    <row r="11" spans="2:5" x14ac:dyDescent="0.2">
      <c r="B11" s="29" t="s">
        <v>69</v>
      </c>
      <c r="C11" s="29"/>
      <c r="D11" s="29"/>
      <c r="E11" s="30">
        <v>3323.0514800000005</v>
      </c>
    </row>
    <row r="12" spans="2:5" s="35" customFormat="1" x14ac:dyDescent="0.2">
      <c r="B12" s="33" t="s">
        <v>70</v>
      </c>
      <c r="C12" s="33" t="s">
        <v>7</v>
      </c>
      <c r="D12" s="33"/>
      <c r="E12" s="34">
        <f>SUM(D6:E11)</f>
        <v>34908.895170000003</v>
      </c>
    </row>
    <row r="13" spans="2:5" ht="4.5" customHeight="1" x14ac:dyDescent="0.2">
      <c r="B13" s="29"/>
      <c r="C13" s="29"/>
      <c r="D13" s="29"/>
      <c r="E13" s="30"/>
    </row>
    <row r="14" spans="2:5" x14ac:dyDescent="0.2">
      <c r="B14" s="29" t="s">
        <v>71</v>
      </c>
      <c r="C14" s="29" t="s">
        <v>7</v>
      </c>
      <c r="D14" s="29"/>
      <c r="E14" s="30">
        <v>8149.1710599999997</v>
      </c>
    </row>
    <row r="15" spans="2:5" x14ac:dyDescent="0.2">
      <c r="B15" s="29" t="s">
        <v>72</v>
      </c>
      <c r="C15" s="29"/>
      <c r="D15" s="29"/>
      <c r="E15" s="30">
        <v>623.23354000000006</v>
      </c>
    </row>
    <row r="16" spans="2:5" s="35" customFormat="1" x14ac:dyDescent="0.2">
      <c r="B16" s="33" t="s">
        <v>73</v>
      </c>
      <c r="C16" s="33" t="s">
        <v>7</v>
      </c>
      <c r="D16" s="33"/>
      <c r="E16" s="34">
        <f>SUM(E14:E15)</f>
        <v>8772.4045999999998</v>
      </c>
    </row>
    <row r="17" spans="2:5" s="38" customFormat="1" ht="4.5" customHeight="1" x14ac:dyDescent="0.2">
      <c r="B17" s="36"/>
      <c r="C17" s="36"/>
      <c r="D17" s="36"/>
      <c r="E17" s="37"/>
    </row>
    <row r="18" spans="2:5" x14ac:dyDescent="0.2">
      <c r="B18" s="29" t="s">
        <v>74</v>
      </c>
      <c r="C18" s="29" t="s">
        <v>7</v>
      </c>
      <c r="D18" s="29"/>
      <c r="E18" s="30">
        <v>4224.4401100000005</v>
      </c>
    </row>
    <row r="19" spans="2:5" x14ac:dyDescent="0.2">
      <c r="B19" s="29" t="s">
        <v>75</v>
      </c>
      <c r="C19" s="29"/>
      <c r="D19" s="29"/>
      <c r="E19" s="30">
        <v>1142.3324399999999</v>
      </c>
    </row>
    <row r="20" spans="2:5" x14ac:dyDescent="0.2">
      <c r="B20" s="29" t="s">
        <v>76</v>
      </c>
      <c r="C20" s="29"/>
      <c r="D20" s="29"/>
      <c r="E20" s="30">
        <v>235.1412</v>
      </c>
    </row>
    <row r="21" spans="2:5" x14ac:dyDescent="0.2">
      <c r="B21" s="39" t="s">
        <v>77</v>
      </c>
      <c r="C21" s="39"/>
      <c r="D21" s="39"/>
      <c r="E21" s="30">
        <v>2344.7457300000001</v>
      </c>
    </row>
    <row r="22" spans="2:5" x14ac:dyDescent="0.2">
      <c r="B22" s="39" t="s">
        <v>78</v>
      </c>
      <c r="C22" s="39"/>
      <c r="D22" s="39"/>
      <c r="E22" s="30">
        <v>149.52969000000002</v>
      </c>
    </row>
    <row r="23" spans="2:5" x14ac:dyDescent="0.2">
      <c r="B23" s="39" t="s">
        <v>79</v>
      </c>
      <c r="C23" s="39"/>
      <c r="D23" s="39"/>
      <c r="E23" s="30">
        <v>922.99759999999992</v>
      </c>
    </row>
    <row r="24" spans="2:5" x14ac:dyDescent="0.2">
      <c r="B24" s="39" t="s">
        <v>80</v>
      </c>
      <c r="C24" s="39"/>
      <c r="D24" s="39"/>
      <c r="E24" s="30">
        <v>354.20963</v>
      </c>
    </row>
    <row r="25" spans="2:5" x14ac:dyDescent="0.2">
      <c r="B25" s="39" t="s">
        <v>81</v>
      </c>
      <c r="C25" s="39"/>
      <c r="D25" s="39"/>
      <c r="E25" s="30">
        <v>94.935310000000015</v>
      </c>
    </row>
    <row r="26" spans="2:5" hidden="1" x14ac:dyDescent="0.2">
      <c r="B26" s="39" t="s">
        <v>82</v>
      </c>
      <c r="C26" s="39"/>
      <c r="D26" s="39"/>
      <c r="E26" s="30">
        <v>0</v>
      </c>
    </row>
    <row r="27" spans="2:5" hidden="1" x14ac:dyDescent="0.2">
      <c r="B27" s="39" t="s">
        <v>83</v>
      </c>
      <c r="C27" s="39"/>
      <c r="D27" s="39"/>
      <c r="E27" s="30">
        <v>0</v>
      </c>
    </row>
    <row r="28" spans="2:5" hidden="1" x14ac:dyDescent="0.2">
      <c r="B28" s="39" t="s">
        <v>84</v>
      </c>
      <c r="C28" s="39"/>
      <c r="D28" s="39"/>
      <c r="E28" s="30">
        <v>0</v>
      </c>
    </row>
    <row r="29" spans="2:5" x14ac:dyDescent="0.2">
      <c r="B29" s="40" t="s">
        <v>85</v>
      </c>
      <c r="C29" s="40"/>
      <c r="D29" s="40"/>
      <c r="E29" s="30">
        <v>17.269299999999998</v>
      </c>
    </row>
    <row r="30" spans="2:5" x14ac:dyDescent="0.2">
      <c r="B30" s="40" t="s">
        <v>86</v>
      </c>
      <c r="C30" s="40"/>
      <c r="D30" s="40"/>
      <c r="E30" s="30">
        <v>1897.68452</v>
      </c>
    </row>
    <row r="31" spans="2:5" x14ac:dyDescent="0.2">
      <c r="B31" s="39" t="s">
        <v>87</v>
      </c>
      <c r="C31" s="39"/>
      <c r="D31" s="39"/>
      <c r="E31" s="30">
        <v>92.903499999999994</v>
      </c>
    </row>
    <row r="32" spans="2:5" hidden="1" x14ac:dyDescent="0.2">
      <c r="B32" s="39" t="s">
        <v>88</v>
      </c>
      <c r="C32" s="39"/>
      <c r="D32" s="39"/>
      <c r="E32" s="30">
        <v>0</v>
      </c>
    </row>
    <row r="33" spans="2:5" x14ac:dyDescent="0.2">
      <c r="B33" s="41" t="s">
        <v>89</v>
      </c>
      <c r="C33" s="41"/>
      <c r="D33" s="41"/>
      <c r="E33" s="30">
        <v>2494.1680200000001</v>
      </c>
    </row>
    <row r="34" spans="2:5" hidden="1" x14ac:dyDescent="0.2">
      <c r="B34" s="41" t="s">
        <v>90</v>
      </c>
      <c r="C34" s="41"/>
      <c r="D34" s="41"/>
      <c r="E34" s="30">
        <v>0</v>
      </c>
    </row>
    <row r="35" spans="2:5" x14ac:dyDescent="0.2">
      <c r="B35" s="39" t="s">
        <v>91</v>
      </c>
      <c r="C35" s="41"/>
      <c r="D35" s="41"/>
      <c r="E35" s="30">
        <v>374.05554000000006</v>
      </c>
    </row>
    <row r="36" spans="2:5" x14ac:dyDescent="0.2">
      <c r="B36" s="41" t="s">
        <v>92</v>
      </c>
      <c r="C36" s="41"/>
      <c r="D36" s="41"/>
      <c r="E36" s="30">
        <v>121.61399000000002</v>
      </c>
    </row>
    <row r="37" spans="2:5" x14ac:dyDescent="0.2">
      <c r="B37" s="41" t="s">
        <v>65</v>
      </c>
      <c r="C37" s="41"/>
      <c r="D37" s="41"/>
      <c r="E37" s="30">
        <v>350.45701999999994</v>
      </c>
    </row>
    <row r="38" spans="2:5" x14ac:dyDescent="0.2">
      <c r="B38" s="41" t="s">
        <v>93</v>
      </c>
      <c r="C38" s="41"/>
      <c r="D38" s="41"/>
      <c r="E38" s="30">
        <v>2604.4754199999998</v>
      </c>
    </row>
    <row r="39" spans="2:5" x14ac:dyDescent="0.2">
      <c r="B39" s="39" t="s">
        <v>94</v>
      </c>
      <c r="C39" s="39"/>
      <c r="D39" s="39"/>
      <c r="E39" s="30">
        <v>274.00743999999997</v>
      </c>
    </row>
    <row r="40" spans="2:5" s="35" customFormat="1" x14ac:dyDescent="0.2">
      <c r="B40" s="33" t="s">
        <v>95</v>
      </c>
      <c r="C40" s="33" t="s">
        <v>7</v>
      </c>
      <c r="D40" s="33"/>
      <c r="E40" s="34">
        <f>SUM(E18:E39)</f>
        <v>17694.966460000003</v>
      </c>
    </row>
    <row r="41" spans="2:5" s="35" customFormat="1" x14ac:dyDescent="0.2">
      <c r="B41" s="33" t="s">
        <v>96</v>
      </c>
      <c r="C41" s="33"/>
      <c r="D41" s="33"/>
      <c r="E41" s="34">
        <f>+E12-E16-E40</f>
        <v>8441.5241099999985</v>
      </c>
    </row>
    <row r="42" spans="2:5" x14ac:dyDescent="0.2">
      <c r="B42" s="39"/>
      <c r="C42" s="39"/>
      <c r="D42" s="39"/>
      <c r="E42" s="30"/>
    </row>
    <row r="43" spans="2:5" x14ac:dyDescent="0.2">
      <c r="B43" s="29" t="s">
        <v>97</v>
      </c>
      <c r="C43" s="29" t="s">
        <v>7</v>
      </c>
      <c r="D43" s="29"/>
      <c r="E43" s="30">
        <v>1306.27619</v>
      </c>
    </row>
    <row r="44" spans="2:5" x14ac:dyDescent="0.2">
      <c r="B44" s="29" t="s">
        <v>98</v>
      </c>
      <c r="C44" s="29"/>
      <c r="D44" s="29"/>
      <c r="E44" s="30">
        <v>-409.41773000000001</v>
      </c>
    </row>
    <row r="45" spans="2:5" s="35" customFormat="1" x14ac:dyDescent="0.2">
      <c r="B45" s="33" t="s">
        <v>99</v>
      </c>
      <c r="C45" s="33" t="s">
        <v>7</v>
      </c>
      <c r="D45" s="33"/>
      <c r="E45" s="42">
        <f>SUM(E43:E44)</f>
        <v>896.85846000000004</v>
      </c>
    </row>
    <row r="46" spans="2:5" s="35" customFormat="1" hidden="1" x14ac:dyDescent="0.2">
      <c r="B46" s="29" t="s">
        <v>100</v>
      </c>
      <c r="C46" s="33"/>
      <c r="D46" s="33"/>
      <c r="E46" s="30">
        <f>IFERROR(VLOOKUP(B46,[1]ER!$B$8:$E$64,4,FALSE),0)/1000</f>
        <v>0</v>
      </c>
    </row>
    <row r="47" spans="2:5" s="35" customFormat="1" x14ac:dyDescent="0.2">
      <c r="B47" s="29" t="s">
        <v>101</v>
      </c>
      <c r="C47" s="33"/>
      <c r="D47" s="33"/>
      <c r="E47" s="30">
        <v>-62.535760000000003</v>
      </c>
    </row>
    <row r="48" spans="2:5" x14ac:dyDescent="0.2">
      <c r="B48" s="43" t="s">
        <v>102</v>
      </c>
      <c r="C48" s="29"/>
      <c r="D48" s="29"/>
      <c r="E48" s="42">
        <f>+E41+E45+E46+E47</f>
        <v>9275.8468099999973</v>
      </c>
    </row>
    <row r="49" spans="2:5" x14ac:dyDescent="0.2">
      <c r="B49" s="29"/>
      <c r="C49" s="29"/>
      <c r="D49" s="29"/>
      <c r="E49" s="30"/>
    </row>
    <row r="50" spans="2:5" x14ac:dyDescent="0.2">
      <c r="B50" s="33" t="s">
        <v>103</v>
      </c>
      <c r="C50" s="33" t="s">
        <v>7</v>
      </c>
      <c r="D50" s="33"/>
      <c r="E50" s="30">
        <v>3562.79106</v>
      </c>
    </row>
    <row r="51" spans="2:5" hidden="1" x14ac:dyDescent="0.2">
      <c r="B51" s="29"/>
      <c r="C51" s="29"/>
      <c r="D51" s="29"/>
      <c r="E51" s="30"/>
    </row>
    <row r="52" spans="2:5" hidden="1" x14ac:dyDescent="0.2">
      <c r="B52" s="43" t="s">
        <v>104</v>
      </c>
      <c r="C52" s="29"/>
      <c r="D52" s="29"/>
      <c r="E52" s="30">
        <v>0</v>
      </c>
    </row>
    <row r="53" spans="2:5" x14ac:dyDescent="0.2">
      <c r="B53" s="29"/>
      <c r="C53" s="29"/>
      <c r="D53" s="29"/>
      <c r="E53" s="30"/>
    </row>
    <row r="54" spans="2:5" ht="13.5" thickBot="1" x14ac:dyDescent="0.25">
      <c r="B54" s="43" t="s">
        <v>105</v>
      </c>
      <c r="C54" s="29"/>
      <c r="D54" s="29"/>
      <c r="E54" s="44">
        <f>+E48-E50</f>
        <v>5713.0557499999977</v>
      </c>
    </row>
    <row r="55" spans="2:5" ht="13.5" thickTop="1" x14ac:dyDescent="0.2">
      <c r="B55" s="29"/>
      <c r="C55" s="29"/>
      <c r="D55" s="29"/>
      <c r="E55" s="30"/>
    </row>
    <row r="56" spans="2:5" ht="10.5" customHeight="1" x14ac:dyDescent="0.2">
      <c r="B56" s="29"/>
      <c r="C56" s="29"/>
      <c r="D56" s="29"/>
      <c r="E56" s="30"/>
    </row>
    <row r="57" spans="2:5" x14ac:dyDescent="0.2">
      <c r="B57" s="29"/>
      <c r="C57" s="29"/>
      <c r="D57" s="29"/>
      <c r="E57" s="30"/>
    </row>
    <row r="58" spans="2:5" x14ac:dyDescent="0.2">
      <c r="B58" s="45"/>
      <c r="C58" s="45"/>
      <c r="D58" s="45"/>
      <c r="E58" s="30"/>
    </row>
    <row r="59" spans="2:5" x14ac:dyDescent="0.2">
      <c r="B59" s="46" t="s">
        <v>59</v>
      </c>
      <c r="C59" s="47" t="s">
        <v>60</v>
      </c>
      <c r="D59" s="47"/>
      <c r="E59" s="47"/>
    </row>
    <row r="60" spans="2:5" x14ac:dyDescent="0.2">
      <c r="B60" s="46" t="s">
        <v>61</v>
      </c>
      <c r="C60" s="47" t="s">
        <v>62</v>
      </c>
      <c r="D60" s="47"/>
      <c r="E60" s="47"/>
    </row>
    <row r="61" spans="2:5" x14ac:dyDescent="0.2">
      <c r="E61" s="15"/>
    </row>
    <row r="62" spans="2:5" x14ac:dyDescent="0.2">
      <c r="E62" s="15"/>
    </row>
    <row r="63" spans="2:5" x14ac:dyDescent="0.2">
      <c r="E63" s="15"/>
    </row>
    <row r="64" spans="2:5" x14ac:dyDescent="0.2">
      <c r="E64" s="15"/>
    </row>
    <row r="65" spans="2:5" x14ac:dyDescent="0.2">
      <c r="E65" s="15"/>
    </row>
    <row r="66" spans="2:5" x14ac:dyDescent="0.2">
      <c r="E66" s="15"/>
    </row>
    <row r="67" spans="2:5" x14ac:dyDescent="0.2">
      <c r="E67" s="15"/>
    </row>
    <row r="68" spans="2:5" x14ac:dyDescent="0.2">
      <c r="E68" s="15"/>
    </row>
    <row r="69" spans="2:5" x14ac:dyDescent="0.2">
      <c r="E69" s="15"/>
    </row>
    <row r="70" spans="2:5" x14ac:dyDescent="0.2">
      <c r="B70" s="48"/>
      <c r="C70" s="48"/>
      <c r="D70" s="48"/>
      <c r="E70" s="15"/>
    </row>
    <row r="71" spans="2:5" x14ac:dyDescent="0.2">
      <c r="E71" s="15"/>
    </row>
    <row r="72" spans="2:5" x14ac:dyDescent="0.2">
      <c r="E72" s="15"/>
    </row>
    <row r="73" spans="2:5" x14ac:dyDescent="0.2">
      <c r="E73" s="49"/>
    </row>
    <row r="74" spans="2:5" x14ac:dyDescent="0.2">
      <c r="E74" s="49"/>
    </row>
    <row r="75" spans="2:5" x14ac:dyDescent="0.2">
      <c r="E75" s="49"/>
    </row>
    <row r="76" spans="2:5" x14ac:dyDescent="0.2">
      <c r="E76" s="49"/>
    </row>
    <row r="77" spans="2:5" x14ac:dyDescent="0.2">
      <c r="E77" s="49"/>
    </row>
    <row r="78" spans="2:5" x14ac:dyDescent="0.2">
      <c r="B78" s="48"/>
      <c r="C78" s="48"/>
      <c r="D78" s="48"/>
      <c r="E78" s="49"/>
    </row>
    <row r="79" spans="2:5" x14ac:dyDescent="0.2">
      <c r="E79" s="49"/>
    </row>
    <row r="80" spans="2:5" x14ac:dyDescent="0.2">
      <c r="E80" s="49"/>
    </row>
    <row r="81" spans="5:5" x14ac:dyDescent="0.2">
      <c r="E81" s="49"/>
    </row>
    <row r="82" spans="5:5" x14ac:dyDescent="0.2">
      <c r="E82" s="49"/>
    </row>
    <row r="83" spans="5:5" x14ac:dyDescent="0.2">
      <c r="E83" s="49"/>
    </row>
    <row r="84" spans="5:5" x14ac:dyDescent="0.2">
      <c r="E84" s="49"/>
    </row>
    <row r="85" spans="5:5" x14ac:dyDescent="0.2">
      <c r="E85" s="49"/>
    </row>
    <row r="86" spans="5:5" x14ac:dyDescent="0.2">
      <c r="E86" s="49"/>
    </row>
    <row r="87" spans="5:5" x14ac:dyDescent="0.2">
      <c r="E87" s="49"/>
    </row>
    <row r="88" spans="5:5" x14ac:dyDescent="0.2">
      <c r="E88" s="49"/>
    </row>
    <row r="89" spans="5:5" x14ac:dyDescent="0.2">
      <c r="E89" s="49"/>
    </row>
    <row r="90" spans="5:5" x14ac:dyDescent="0.2">
      <c r="E90" s="49"/>
    </row>
    <row r="91" spans="5:5" x14ac:dyDescent="0.2">
      <c r="E91" s="49"/>
    </row>
    <row r="92" spans="5:5" x14ac:dyDescent="0.2">
      <c r="E92" s="49"/>
    </row>
    <row r="93" spans="5:5" x14ac:dyDescent="0.2">
      <c r="E93" s="49"/>
    </row>
    <row r="94" spans="5:5" x14ac:dyDescent="0.2">
      <c r="E94" s="49"/>
    </row>
    <row r="95" spans="5:5" x14ac:dyDescent="0.2">
      <c r="E95" s="49"/>
    </row>
    <row r="96" spans="5:5" x14ac:dyDescent="0.2">
      <c r="E96" s="49"/>
    </row>
    <row r="97" spans="5:5" x14ac:dyDescent="0.2">
      <c r="E97" s="49"/>
    </row>
    <row r="98" spans="5:5" x14ac:dyDescent="0.2">
      <c r="E98" s="49"/>
    </row>
    <row r="99" spans="5:5" x14ac:dyDescent="0.2">
      <c r="E99" s="49"/>
    </row>
    <row r="100" spans="5:5" x14ac:dyDescent="0.2">
      <c r="E100" s="49"/>
    </row>
    <row r="101" spans="5:5" x14ac:dyDescent="0.2">
      <c r="E101" s="49"/>
    </row>
    <row r="102" spans="5:5" x14ac:dyDescent="0.2">
      <c r="E102" s="49"/>
    </row>
  </sheetData>
  <mergeCells count="4">
    <mergeCell ref="B1:E1"/>
    <mergeCell ref="B5:E5"/>
    <mergeCell ref="C59:E59"/>
    <mergeCell ref="C60:E60"/>
  </mergeCells>
  <printOptions horizontalCentered="1"/>
  <pageMargins left="0.23622047244094491" right="0.23622047244094491" top="0.74803149606299213" bottom="0.74803149606299213" header="0.31496062992125984" footer="0.31496062992125984"/>
  <pageSetup scale="9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</vt:lpstr>
      <vt:lpstr>ER </vt:lpstr>
      <vt:lpstr>'BG '!Área_de_impresión</vt:lpstr>
      <vt:lpstr>'ER '!Área_de_impresión</vt:lpstr>
      <vt:lpstr>'ER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2022-12-14T23:21:23Z</cp:lastPrinted>
  <dcterms:created xsi:type="dcterms:W3CDTF">2022-12-14T23:05:33Z</dcterms:created>
  <dcterms:modified xsi:type="dcterms:W3CDTF">2022-12-14T23:23:04Z</dcterms:modified>
</cp:coreProperties>
</file>