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C94630C1-2B9F-4E74-9C09-FB7215ECCD57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2" l="1"/>
  <c r="E50" i="3"/>
  <c r="I43" i="2" l="1"/>
  <c r="H121" i="3" l="1"/>
  <c r="H50" i="3" l="1"/>
  <c r="J30" i="11" l="1"/>
  <c r="J17" i="11"/>
  <c r="J21" i="11" s="1"/>
  <c r="J32" i="11" s="1"/>
  <c r="J44" i="11" s="1"/>
  <c r="J16" i="11"/>
  <c r="J52" i="11" l="1"/>
  <c r="E19" i="3" l="1"/>
  <c r="H70" i="3" l="1"/>
  <c r="H90" i="3"/>
  <c r="H117" i="3"/>
  <c r="H123" i="3"/>
  <c r="H132" i="3"/>
  <c r="H141" i="3"/>
  <c r="H150" i="3"/>
  <c r="H156" i="3"/>
  <c r="E123" i="3" l="1"/>
  <c r="E156" i="3" l="1"/>
  <c r="E90" i="3" l="1"/>
  <c r="E150" i="3" l="1"/>
  <c r="E117" i="3" l="1"/>
  <c r="E132" i="3"/>
  <c r="E70" i="3"/>
  <c r="E14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<sst xmlns="http://schemas.openxmlformats.org/spreadsheetml/2006/main" count="133" uniqueCount="121">
  <si>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</si>
  <si>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</si>
  <si>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</si>
  <si>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</si>
  <si>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</si>
  <si>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</si>
  <si>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</si>
  <si>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</si>
  <si>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</si>
  <si>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</si>
  <si>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</si>
  <si>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</si>
  <si>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</si>
  <si>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</si>
  <si>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</si>
  <si>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</si>
  <si>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</si>
  <si>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</si>
  <si>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</si>
  <si>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</si>
  <si>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</si>
  <si>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</si>
  <si>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</si>
  <si>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</si>
  <si>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</si>
  <si>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</si>
  <si>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</si>
  <si>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</si>
  <si>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</si>
  <si>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</si>
  <si>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</si>
  <si>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</si>
  <si>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</si>
  <si>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</si>
  <si>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</si>
  <si>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</si>
  <si>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</si>
  <si>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</si>
  <si>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</si>
  <si>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</si>
  <si>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</si>
  <si>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</si>
  <si>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</si>
  <si>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</si>
  <si>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</si>
  <si>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</si>
  <si>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</si>
  <si>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</si>
  <si>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</si>
  <si>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</si>
  <si>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</si>
  <si>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</si>
  <si>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</si>
  <si>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</si>
  <si>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</si>
  <si>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</si>
  <si>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</si>
  <si>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</si>
  <si>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</si>
  <si>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</si>
  <si>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</si>
  <si>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</si>
  <si>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</si>
  <si>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</si>
  <si>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</si>
  <si>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</si>
  <si>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</si>
  <si>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</si>
  <si>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</si>
  <si>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</si>
  <si>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</si>
  <si>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</si>
  <si>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</si>
  <si>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</si>
  <si>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</si>
  <si>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</si>
  <si>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</si>
  <si>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</si>
  <si>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</si>
  <si>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</si>
  <si>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</si>
  <si>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</si>
  <si>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</si>
  <si>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</si>
  <si>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</si>
  <si>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</si>
  <si>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</si>
  <si>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</si>
  <si>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</si>
  <si>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</si>
  <si>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</si>
  <si>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</si>
  <si>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</si>
  <si>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</si>
  <si>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</si>
  <si>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</si>
  <si>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</si>
  <si>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</si>
  <si>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</si>
  <si>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</si>
  <si>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</si>
  <si>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</si>
  <si>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</si>
  <si>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</si>
  <si>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</si>
  <si>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</si>
  <si>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</si>
  <si>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</si>
  <si>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</si>
  <si>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</si>
  <si>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</si>
  <si>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</si>
  <si>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</si>
  <si>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OTROS DEUDORES</t>
  </si>
  <si>
    <t>ACTIVOS POR DERECHO</t>
  </si>
  <si>
    <t>31.12.2021</t>
  </si>
  <si>
    <t>SigmaQ packagin</t>
  </si>
  <si>
    <t>ESTADO DE RESULTADOS DEL 1o.DE ENERO AL 30 DE NOVIEMBRE 2022</t>
  </si>
  <si>
    <t>30.11.2021</t>
  </si>
  <si>
    <t>30.11.2022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</si>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</sst>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32" fillId="0" borderId="0" xfId="1" applyNumberFormat="1" applyFont="1"/>
    <xf numFmtId="167" fontId="32" fillId="0" borderId="1" xfId="1" applyNumberFormat="1" applyFont="1" applyBorder="1"/>
    <xf numFmtId="167" fontId="33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2" fillId="0" borderId="0" xfId="1" applyFont="1" applyAlignment="1">
      <alignment vertical="center"/>
    </xf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H15" sqref="H15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98" t="s">
        <v>83</v>
      </c>
      <c r="C6" s="98"/>
      <c r="D6" s="98"/>
      <c r="E6" s="98"/>
      <c r="F6" s="98"/>
      <c r="G6" s="98"/>
      <c r="H6" s="98"/>
      <c r="I6" s="98"/>
      <c r="J6" s="98"/>
    </row>
    <row r="7" spans="2:13" ht="13" x14ac:dyDescent="0.3">
      <c r="B7" s="99" t="s">
        <v>117</v>
      </c>
      <c r="C7" s="99"/>
      <c r="D7" s="99"/>
      <c r="E7" s="99"/>
      <c r="F7" s="99"/>
      <c r="G7" s="99"/>
      <c r="H7" s="99"/>
      <c r="I7" s="99"/>
      <c r="J7" s="99"/>
    </row>
    <row r="8" spans="2:13" ht="13" x14ac:dyDescent="0.3">
      <c r="B8" s="99" t="s">
        <v>0</v>
      </c>
      <c r="C8" s="99"/>
      <c r="D8" s="99"/>
      <c r="E8" s="99"/>
      <c r="F8" s="99"/>
      <c r="G8" s="99"/>
      <c r="H8" s="99"/>
      <c r="I8" s="99"/>
      <c r="J8" s="99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2"/>
      <c r="I11" s="10"/>
      <c r="J11" s="92"/>
    </row>
    <row r="12" spans="2:13" ht="13" x14ac:dyDescent="0.3">
      <c r="B12" s="8"/>
      <c r="C12" s="8"/>
      <c r="D12" s="8"/>
      <c r="E12" s="8"/>
      <c r="F12" s="8"/>
      <c r="G12" s="8"/>
      <c r="H12" s="11" t="s">
        <v>119</v>
      </c>
      <c r="I12" s="10"/>
      <c r="J12" s="11" t="s">
        <v>118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v>2454.8478699999996</v>
      </c>
      <c r="I15" s="62"/>
      <c r="J15" s="76">
        <v>2731.4143100000001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v>2454.8478699999996</v>
      </c>
      <c r="I17" s="62"/>
      <c r="J17" s="63">
        <f>+J15</f>
        <v>2731.4143100000001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78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v>1057.8422400000002</v>
      </c>
      <c r="I19" s="62"/>
      <c r="J19" s="76">
        <v>1024.66365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78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v>1397.0056299999994</v>
      </c>
      <c r="I21" s="62"/>
      <c r="J21" s="63">
        <f>+J17-J19</f>
        <v>1706.7506600000002</v>
      </c>
      <c r="K21" s="63"/>
    </row>
    <row r="22" spans="2:13" x14ac:dyDescent="0.25">
      <c r="H22" s="62"/>
      <c r="I22" s="62"/>
      <c r="J22" s="78"/>
      <c r="K22" s="2"/>
    </row>
    <row r="23" spans="2:13" x14ac:dyDescent="0.25">
      <c r="B23" s="8"/>
      <c r="C23" s="8"/>
      <c r="D23" s="8"/>
      <c r="E23" s="97"/>
      <c r="F23" s="8"/>
      <c r="G23" s="8"/>
      <c r="H23" s="62"/>
      <c r="I23" s="62"/>
      <c r="J23" s="78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78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78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79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78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78"/>
      <c r="K29" s="8"/>
    </row>
    <row r="30" spans="2:13" hidden="1" x14ac:dyDescent="0.25">
      <c r="D30" s="2" t="s">
        <v>6</v>
      </c>
      <c r="H30" s="71"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78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v>1397.0056299999994</v>
      </c>
      <c r="I32" s="62"/>
      <c r="J32" s="63">
        <f>+J21-J30</f>
        <v>1706.7506600000002</v>
      </c>
      <c r="K32" s="63"/>
    </row>
    <row r="33" spans="2:11" ht="13" hidden="1" x14ac:dyDescent="0.3">
      <c r="D33" s="91" t="s">
        <v>8</v>
      </c>
      <c r="H33" s="62"/>
      <c r="I33" s="62"/>
      <c r="J33" s="78"/>
      <c r="K33" s="2"/>
    </row>
    <row r="34" spans="2:11" x14ac:dyDescent="0.25">
      <c r="C34" s="2" t="s">
        <v>9</v>
      </c>
      <c r="H34" s="62"/>
      <c r="I34" s="62"/>
      <c r="J34" s="78"/>
      <c r="K34" s="2"/>
    </row>
    <row r="35" spans="2:11" hidden="1" x14ac:dyDescent="0.25">
      <c r="D35" s="2" t="s">
        <v>10</v>
      </c>
      <c r="E35" s="8"/>
      <c r="H35" s="62"/>
      <c r="I35" s="62"/>
      <c r="J35" s="78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v>421.54766000000012</v>
      </c>
      <c r="I36" s="62"/>
      <c r="J36" s="78">
        <v>328.59367000000003</v>
      </c>
      <c r="K36" s="8"/>
    </row>
    <row r="37" spans="2:11" x14ac:dyDescent="0.25">
      <c r="D37" s="8" t="s">
        <v>11</v>
      </c>
      <c r="E37" s="8"/>
      <c r="F37" s="8"/>
      <c r="G37" s="8"/>
      <c r="H37" s="53">
        <v>-340.75373999999988</v>
      </c>
      <c r="I37" s="62"/>
      <c r="J37" s="53">
        <v>76.232229999999987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78">
        <v>0</v>
      </c>
      <c r="K38" s="8"/>
    </row>
    <row r="39" spans="2:11" x14ac:dyDescent="0.25">
      <c r="H39" s="62"/>
      <c r="I39" s="62"/>
      <c r="J39" s="78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78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v>-14.431940000000001</v>
      </c>
      <c r="I41" s="62"/>
      <c r="J41" s="76">
        <v>3.8988800000000001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78"/>
      <c r="K42" s="8"/>
    </row>
    <row r="43" spans="2:11" x14ac:dyDescent="0.25">
      <c r="H43" s="62"/>
      <c r="I43" s="62"/>
      <c r="J43" s="78"/>
      <c r="K43" s="2"/>
    </row>
    <row r="44" spans="2:11" ht="13" x14ac:dyDescent="0.3">
      <c r="B44" s="12"/>
      <c r="C44" s="100" t="s">
        <v>77</v>
      </c>
      <c r="D44" s="100"/>
      <c r="E44" s="100"/>
      <c r="F44" s="100"/>
      <c r="G44" s="92"/>
      <c r="H44" s="63">
        <v>1301.7797699999992</v>
      </c>
      <c r="I44" s="63"/>
      <c r="J44" s="63">
        <f>J32-J35-J36-J37-J38+J41</f>
        <v>1305.8236400000001</v>
      </c>
      <c r="K44" s="63"/>
    </row>
    <row r="45" spans="2:11" x14ac:dyDescent="0.25">
      <c r="B45" s="12"/>
      <c r="H45" s="62"/>
      <c r="I45" s="62"/>
      <c r="J45" s="78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78"/>
      <c r="K46" s="8"/>
    </row>
    <row r="47" spans="2:11" x14ac:dyDescent="0.25">
      <c r="H47" s="62"/>
      <c r="I47" s="62"/>
      <c r="J47" s="78"/>
      <c r="K47" s="20"/>
    </row>
    <row r="48" spans="2:11" x14ac:dyDescent="0.25">
      <c r="C48" s="12" t="s">
        <v>15</v>
      </c>
      <c r="H48" s="62">
        <v>337.20549</v>
      </c>
      <c r="I48" s="62"/>
      <c r="J48" s="78">
        <v>235.15448000000001</v>
      </c>
      <c r="K48" s="62"/>
    </row>
    <row r="49" spans="2:11" x14ac:dyDescent="0.25">
      <c r="B49" s="8"/>
      <c r="C49" s="27" t="s">
        <v>90</v>
      </c>
      <c r="H49" s="62"/>
      <c r="I49" s="62"/>
      <c r="J49" s="78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78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v>964.57427999999913</v>
      </c>
      <c r="I52" s="62"/>
      <c r="J52" s="59">
        <f>J44-J48-J49</f>
        <v>1070.6691600000001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01" t="s">
        <v>93</v>
      </c>
      <c r="H60" s="101"/>
      <c r="I60" s="101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A17" zoomScale="80" zoomScaleNormal="90" zoomScaleSheetLayoutView="80" workbookViewId="0">
      <selection activeCell="G22" sqref="G2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98" t="s">
        <v>83</v>
      </c>
      <c r="C6" s="98"/>
      <c r="D6" s="98"/>
      <c r="E6" s="98"/>
      <c r="F6" s="98"/>
      <c r="G6" s="98"/>
      <c r="H6" s="98"/>
      <c r="I6" s="98"/>
    </row>
    <row r="7" spans="2:11" ht="13" x14ac:dyDescent="0.3">
      <c r="B7" s="100" t="s">
        <v>107</v>
      </c>
      <c r="C7" s="102"/>
      <c r="D7" s="102"/>
      <c r="E7" s="102"/>
      <c r="F7" s="102"/>
      <c r="G7" s="102"/>
      <c r="H7" s="102"/>
      <c r="I7" s="102"/>
    </row>
    <row r="8" spans="2:11" ht="13" x14ac:dyDescent="0.3">
      <c r="B8" s="102" t="s">
        <v>16</v>
      </c>
      <c r="C8" s="102"/>
      <c r="D8" s="102"/>
      <c r="E8" s="102"/>
      <c r="F8" s="102"/>
      <c r="G8" s="102"/>
      <c r="H8" s="102"/>
      <c r="I8" s="102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119</v>
      </c>
      <c r="H11" s="25"/>
      <c r="I11" s="11" t="s">
        <v>115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83">
        <v>2291.8128299999998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4">
        <v>18581.9509</v>
      </c>
      <c r="H14" s="25"/>
      <c r="I14" s="25">
        <v>15474.218550000001</v>
      </c>
      <c r="J14" s="25"/>
      <c r="K14" s="23"/>
    </row>
    <row r="15" spans="2:11" hidden="1" x14ac:dyDescent="0.25">
      <c r="B15" s="25" t="s">
        <v>110</v>
      </c>
      <c r="C15" s="25"/>
      <c r="D15" s="25"/>
      <c r="E15" s="25"/>
      <c r="F15" s="25"/>
      <c r="G15" s="84"/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81">
        <v>150.60319999999999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85">
        <v>21024.36693</v>
      </c>
      <c r="H17" s="36"/>
      <c r="I17" s="36">
        <v>17178.303469999999</v>
      </c>
      <c r="J17" s="36"/>
    </row>
    <row r="18" spans="1:12" ht="15" customHeight="1" x14ac:dyDescent="0.25">
      <c r="F18" s="25"/>
      <c r="G18" s="86"/>
    </row>
    <row r="19" spans="1:12" ht="13" x14ac:dyDescent="0.3">
      <c r="A19"/>
      <c r="B19" s="13" t="s">
        <v>99</v>
      </c>
      <c r="C19" s="25"/>
      <c r="D19" s="25"/>
      <c r="E19" s="25"/>
      <c r="F19" s="25"/>
      <c r="G19" s="8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84">
        <v>16651.934020000001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4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84">
        <v>5460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v>22111.934020000001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v>43136.300950000004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84"/>
    </row>
    <row r="30" spans="1:12" x14ac:dyDescent="0.25">
      <c r="G30" s="80"/>
    </row>
    <row r="31" spans="1:12" ht="13" x14ac:dyDescent="0.3">
      <c r="B31" s="33" t="s">
        <v>23</v>
      </c>
      <c r="C31" s="25"/>
      <c r="D31" s="25"/>
      <c r="E31" s="25"/>
      <c r="F31" s="25"/>
      <c r="G31" s="95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88">
        <v>7530.2444800000003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v>1183.81863</v>
      </c>
      <c r="H36" s="25"/>
      <c r="I36" s="26">
        <v>875.9046800000001</v>
      </c>
      <c r="J36" s="25"/>
    </row>
    <row r="37" spans="2:14" hidden="1" x14ac:dyDescent="0.25">
      <c r="C37" s="25"/>
      <c r="D37" s="25"/>
      <c r="E37" s="25"/>
      <c r="F37" s="25"/>
      <c r="G37" s="89"/>
      <c r="H37" s="25"/>
      <c r="I37" s="26"/>
      <c r="J37" s="25"/>
      <c r="N37" s="82"/>
    </row>
    <row r="38" spans="2:14" ht="13" x14ac:dyDescent="0.3">
      <c r="B38" s="25"/>
      <c r="C38" s="25"/>
      <c r="D38" s="25"/>
      <c r="E38" s="25"/>
      <c r="F38" s="25"/>
      <c r="G38" s="90">
        <v>8714.063110000001</v>
      </c>
      <c r="H38" s="13"/>
      <c r="I38" s="13">
        <f>SUM(I35:I37)</f>
        <v>939.04165000000012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v>23.718349999999997</v>
      </c>
      <c r="I40" s="25">
        <v>57.435679999999991</v>
      </c>
    </row>
    <row r="41" spans="2:14" x14ac:dyDescent="0.25">
      <c r="B41" s="25" t="s">
        <v>27</v>
      </c>
      <c r="C41" s="25"/>
      <c r="D41" s="25"/>
      <c r="E41" s="25"/>
      <c r="F41" s="64"/>
      <c r="G41" s="25">
        <v>322.99083000000002</v>
      </c>
      <c r="H41" s="25"/>
      <c r="I41" s="25">
        <v>65.726119999999995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81">
        <v>470.96688</v>
      </c>
      <c r="H42" s="25"/>
      <c r="I42" s="26">
        <v>338.69913000000003</v>
      </c>
      <c r="J42" s="25"/>
    </row>
    <row r="43" spans="2:14" ht="13" x14ac:dyDescent="0.3">
      <c r="B43" s="39"/>
      <c r="C43" s="30"/>
      <c r="D43"/>
      <c r="E43"/>
      <c r="F43"/>
      <c r="G43" s="36">
        <v>817.67606000000001</v>
      </c>
      <c r="H43" s="25"/>
      <c r="I43" s="36">
        <f>SUM(I40:I42)</f>
        <v>461.86093</v>
      </c>
      <c r="J43" s="25"/>
    </row>
    <row r="44" spans="2:14" ht="13" x14ac:dyDescent="0.3">
      <c r="B44" s="39"/>
      <c r="C44" s="30"/>
      <c r="D44"/>
      <c r="E44"/>
      <c r="F44"/>
      <c r="G44" s="36"/>
      <c r="H44" s="25"/>
      <c r="I44" s="36"/>
      <c r="J44" s="25"/>
    </row>
    <row r="45" spans="2:14" ht="13" x14ac:dyDescent="0.3">
      <c r="B45" s="39"/>
      <c r="C45" s="18" t="s">
        <v>103</v>
      </c>
      <c r="D45"/>
      <c r="E45"/>
      <c r="F45"/>
      <c r="G45" s="36">
        <v>9531.7391700000007</v>
      </c>
      <c r="H45" s="25"/>
      <c r="I45" s="36">
        <v>1400.9025800000002</v>
      </c>
      <c r="J45" s="25"/>
    </row>
    <row r="46" spans="2:14" ht="13" x14ac:dyDescent="0.3">
      <c r="B46" s="39"/>
      <c r="C46" s="30"/>
      <c r="D46"/>
      <c r="E46"/>
      <c r="F46"/>
      <c r="G46" s="36"/>
      <c r="H46" s="25"/>
      <c r="I46" s="36"/>
      <c r="J46" s="25"/>
    </row>
    <row r="47" spans="2:14" ht="13" x14ac:dyDescent="0.3">
      <c r="B47" s="13" t="s">
        <v>99</v>
      </c>
      <c r="C47" s="30"/>
      <c r="D47"/>
      <c r="E47"/>
      <c r="F47"/>
      <c r="G47" s="36"/>
      <c r="H47" s="25"/>
      <c r="I47" s="36"/>
      <c r="J47" s="25"/>
    </row>
    <row r="48" spans="2:14" x14ac:dyDescent="0.25">
      <c r="B48" s="25"/>
      <c r="D48" s="31"/>
      <c r="E48" s="25"/>
      <c r="F48" s="25"/>
      <c r="H48" s="25"/>
      <c r="J48" s="25"/>
    </row>
    <row r="49" spans="2:12" ht="13" x14ac:dyDescent="0.3">
      <c r="B49" t="s">
        <v>95</v>
      </c>
      <c r="C49"/>
      <c r="D49"/>
      <c r="E49"/>
      <c r="F49"/>
      <c r="G49" s="40">
        <v>1120.69624</v>
      </c>
      <c r="H49" s="41"/>
      <c r="I49" s="40">
        <v>1120.69624</v>
      </c>
      <c r="J49" s="41"/>
    </row>
    <row r="50" spans="2:12" x14ac:dyDescent="0.25">
      <c r="B50" s="25" t="s">
        <v>29</v>
      </c>
      <c r="C50"/>
      <c r="D50"/>
      <c r="E50"/>
      <c r="F50" s="64"/>
      <c r="G50" s="26">
        <v>21878.728460000002</v>
      </c>
      <c r="H50"/>
      <c r="I50" s="26">
        <v>20053.419419999998</v>
      </c>
      <c r="J50"/>
    </row>
    <row r="51" spans="2:12" x14ac:dyDescent="0.25">
      <c r="B51" s="25"/>
      <c r="C51"/>
      <c r="D51"/>
      <c r="E51"/>
      <c r="F51" s="64"/>
      <c r="G51" s="25"/>
      <c r="H51"/>
      <c r="I51" s="25"/>
      <c r="J51"/>
    </row>
    <row r="52" spans="2:12" ht="13" x14ac:dyDescent="0.3">
      <c r="C52" s="18" t="s">
        <v>104</v>
      </c>
      <c r="D52" s="25"/>
      <c r="E52" s="25"/>
      <c r="F52" s="25"/>
      <c r="G52" s="36">
        <v>22999.424700000003</v>
      </c>
      <c r="H52"/>
      <c r="I52" s="36">
        <v>21174.115659999999</v>
      </c>
      <c r="J52"/>
    </row>
    <row r="53" spans="2:12" ht="13" x14ac:dyDescent="0.3">
      <c r="C53" s="30"/>
      <c r="D53" s="25"/>
      <c r="E53" s="25"/>
      <c r="F53" s="25"/>
      <c r="G53" s="36"/>
      <c r="H53"/>
      <c r="I53" s="36"/>
      <c r="J53"/>
    </row>
    <row r="54" spans="2:12" ht="13" x14ac:dyDescent="0.3">
      <c r="C54" s="18" t="s">
        <v>96</v>
      </c>
      <c r="G54" s="63">
        <v>32531.163870000004</v>
      </c>
      <c r="H54" s="25"/>
      <c r="I54" s="63">
        <v>22575.018240000001</v>
      </c>
      <c r="J54" s="25"/>
    </row>
    <row r="55" spans="2:12" ht="13" x14ac:dyDescent="0.3">
      <c r="B55" s="25"/>
      <c r="D55" s="30"/>
      <c r="E55" s="25"/>
      <c r="F55" s="25"/>
      <c r="G55" s="23"/>
      <c r="H55" s="36"/>
      <c r="I55" s="23"/>
      <c r="J55" s="36"/>
    </row>
    <row r="56" spans="2:12" ht="13" x14ac:dyDescent="0.3">
      <c r="B56" s="36" t="s">
        <v>30</v>
      </c>
      <c r="C56"/>
      <c r="D56"/>
      <c r="E56"/>
      <c r="F56"/>
      <c r="G56"/>
      <c r="H56"/>
      <c r="I56"/>
      <c r="J56"/>
    </row>
    <row r="57" spans="2:12" x14ac:dyDescent="0.25">
      <c r="B57"/>
      <c r="C57" s="25"/>
      <c r="D57" s="25"/>
      <c r="E57" s="25"/>
      <c r="F57" s="25"/>
      <c r="G57" s="25"/>
      <c r="H57" s="25"/>
      <c r="I57" s="25"/>
      <c r="J57" s="25"/>
    </row>
    <row r="58" spans="2:12" x14ac:dyDescent="0.25">
      <c r="B58" s="25" t="s">
        <v>31</v>
      </c>
      <c r="C58" s="25"/>
      <c r="D58" s="25"/>
      <c r="E58" s="25"/>
      <c r="F58" s="25"/>
      <c r="G58" s="25">
        <v>2301.6970000000001</v>
      </c>
      <c r="H58" s="25"/>
      <c r="I58" s="25">
        <v>2301.6970000000001</v>
      </c>
      <c r="J58" s="25"/>
    </row>
    <row r="59" spans="2:12" x14ac:dyDescent="0.25">
      <c r="B59" s="1" t="s">
        <v>32</v>
      </c>
      <c r="G59" s="25">
        <v>7338.8657999999996</v>
      </c>
      <c r="I59" s="25">
        <v>6021.3306500000008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v>964.57427999999913</v>
      </c>
      <c r="H60" s="25"/>
      <c r="I60" s="43">
        <v>1317.5351500000002</v>
      </c>
      <c r="J60" s="25"/>
    </row>
    <row r="61" spans="2:12" ht="13" x14ac:dyDescent="0.3">
      <c r="B61" s="25"/>
      <c r="C61" s="6" t="s">
        <v>105</v>
      </c>
      <c r="D61" s="31"/>
      <c r="E61" s="25"/>
      <c r="F61" s="25"/>
      <c r="G61" s="37">
        <v>10605.137079999999</v>
      </c>
      <c r="H61" s="36"/>
      <c r="I61" s="37">
        <v>9640.5627999999997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106</v>
      </c>
      <c r="D63" s="30"/>
      <c r="E63" s="25"/>
      <c r="F63" s="25"/>
      <c r="G63" s="22">
        <v>43136.300950000004</v>
      </c>
      <c r="H63" s="36"/>
      <c r="I63" s="22">
        <v>32215.581040000001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42"/>
      <c r="H65"/>
      <c r="I65" s="96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03" t="s">
        <v>88</v>
      </c>
      <c r="C70" s="103"/>
      <c r="D70" s="25"/>
      <c r="F70" s="104" t="s">
        <v>93</v>
      </c>
      <c r="G70" s="105"/>
      <c r="H70" s="25"/>
      <c r="I70" s="32"/>
    </row>
    <row r="71" spans="2:9" x14ac:dyDescent="0.25">
      <c r="B71" s="103"/>
      <c r="C71" s="103"/>
      <c r="D71" s="25"/>
      <c r="E71"/>
      <c r="F71" s="107"/>
      <c r="G71" s="107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08"/>
      <c r="C74" s="108"/>
      <c r="D74" s="108"/>
      <c r="E74" s="108"/>
      <c r="F74" s="108"/>
      <c r="G74" s="108"/>
      <c r="H74" s="108"/>
      <c r="I74" s="25"/>
    </row>
    <row r="75" spans="2:9" x14ac:dyDescent="0.25">
      <c r="B75" s="108"/>
      <c r="C75" s="108"/>
      <c r="D75" s="108"/>
      <c r="E75" s="108"/>
      <c r="F75" s="108"/>
      <c r="G75" s="108"/>
      <c r="H75" s="108"/>
    </row>
    <row r="76" spans="2:9" x14ac:dyDescent="0.25">
      <c r="B76" s="106"/>
      <c r="C76" s="106"/>
      <c r="D76" s="106"/>
      <c r="E76" s="106"/>
      <c r="F76" s="106"/>
      <c r="G76" s="106"/>
      <c r="H76" s="106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3"/>
  <sheetViews>
    <sheetView showGridLines="0" tabSelected="1" zoomScale="80" zoomScaleNormal="80" workbookViewId="0">
      <selection activeCell="E14" sqref="E14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120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09" t="s">
        <v>35</v>
      </c>
      <c r="C7" s="109"/>
      <c r="D7" s="109"/>
      <c r="E7" s="109"/>
      <c r="F7" s="109"/>
      <c r="G7" s="109"/>
      <c r="H7" s="109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93">
        <v>2208.8498999999997</v>
      </c>
      <c r="F13" s="25"/>
      <c r="G13" s="25"/>
      <c r="H13" s="93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94">
        <v>82.802929999999989</v>
      </c>
      <c r="F15" s="25"/>
      <c r="G15" s="25"/>
      <c r="H15" s="94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2291.8128299999994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09" t="s">
        <v>39</v>
      </c>
      <c r="C22" s="109"/>
      <c r="D22" s="109"/>
      <c r="E22" s="109"/>
      <c r="F22" s="109"/>
      <c r="G22" s="109"/>
      <c r="H22" s="109"/>
    </row>
    <row r="24" spans="2:10" x14ac:dyDescent="0.25">
      <c r="B24" s="1" t="s">
        <v>40</v>
      </c>
      <c r="E24" s="25">
        <v>6344.1618399999998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hidden="1" x14ac:dyDescent="0.25">
      <c r="B26" s="51" t="s">
        <v>89</v>
      </c>
      <c r="E26" s="25"/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84">
        <v>12463.198859999999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84">
        <v>-231.85959</v>
      </c>
      <c r="F30" s="25"/>
      <c r="G30" s="25"/>
      <c r="H30" s="25"/>
    </row>
    <row r="31" spans="2:10" x14ac:dyDescent="0.25">
      <c r="D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113</v>
      </c>
      <c r="D46" s="25"/>
      <c r="E46" s="93">
        <v>6.4497900000000081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18581.950899999996</v>
      </c>
      <c r="F50" s="49"/>
      <c r="G50" s="49"/>
      <c r="H50" s="48">
        <f>SUM(H24:H49)</f>
        <v>15474.218550000001</v>
      </c>
      <c r="J50" s="23"/>
      <c r="N50" s="87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09" t="s">
        <v>19</v>
      </c>
      <c r="C52" s="109"/>
      <c r="D52" s="109"/>
      <c r="E52" s="109"/>
      <c r="F52" s="109"/>
      <c r="G52" s="109"/>
      <c r="H52" s="109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09" t="s">
        <v>54</v>
      </c>
      <c r="C77" s="109"/>
      <c r="D77" s="109"/>
      <c r="E77" s="109"/>
      <c r="F77" s="109"/>
      <c r="G77" s="109"/>
      <c r="H77" s="109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v>150.60319999999999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150.60319999999999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B99" s="109" t="s">
        <v>56</v>
      </c>
      <c r="C99" s="109"/>
      <c r="D99" s="109"/>
      <c r="E99" s="109"/>
      <c r="F99" s="109"/>
      <c r="G99" s="109"/>
      <c r="H99" s="109"/>
    </row>
    <row r="100" spans="2:8" ht="13" x14ac:dyDescent="0.3">
      <c r="D100" s="23"/>
      <c r="E100" s="35"/>
      <c r="F100" s="35"/>
      <c r="G100" s="35"/>
      <c r="H100" s="35"/>
    </row>
    <row r="101" spans="2:8" x14ac:dyDescent="0.25">
      <c r="B101" s="1" t="s">
        <v>57</v>
      </c>
      <c r="D101" s="23"/>
      <c r="E101" s="23">
        <v>3756.4550399999998</v>
      </c>
      <c r="H101" s="23">
        <v>3756.4550399999998</v>
      </c>
    </row>
    <row r="102" spans="2:8" x14ac:dyDescent="0.25">
      <c r="D102" s="23"/>
      <c r="E102" s="23"/>
      <c r="H102" s="23"/>
    </row>
    <row r="103" spans="2:8" x14ac:dyDescent="0.25">
      <c r="B103" s="1" t="s">
        <v>58</v>
      </c>
      <c r="D103" s="23"/>
      <c r="E103" s="23">
        <v>7643.77945</v>
      </c>
      <c r="H103" s="23">
        <v>4285.8564399999996</v>
      </c>
    </row>
    <row r="104" spans="2:8" x14ac:dyDescent="0.25">
      <c r="D104" s="23"/>
      <c r="E104" s="23"/>
      <c r="H104" s="23"/>
    </row>
    <row r="105" spans="2:8" x14ac:dyDescent="0.25">
      <c r="B105" s="1" t="s">
        <v>59</v>
      </c>
      <c r="D105" s="23"/>
      <c r="E105" s="23">
        <v>9116.7138600000017</v>
      </c>
      <c r="H105" s="23">
        <v>9299.6816400000007</v>
      </c>
    </row>
    <row r="106" spans="2:8" x14ac:dyDescent="0.25">
      <c r="D106" s="23"/>
      <c r="E106" s="23"/>
      <c r="H106" s="23"/>
    </row>
    <row r="107" spans="2:8" x14ac:dyDescent="0.25">
      <c r="B107" s="1" t="s">
        <v>60</v>
      </c>
      <c r="D107" s="23"/>
      <c r="E107" s="23">
        <v>155.33270999999999</v>
      </c>
      <c r="H107" s="23">
        <v>131.38777999999999</v>
      </c>
    </row>
    <row r="108" spans="2:8" x14ac:dyDescent="0.25">
      <c r="D108" s="23"/>
      <c r="E108" s="23"/>
      <c r="H108" s="23"/>
    </row>
    <row r="109" spans="2:8" x14ac:dyDescent="0.25">
      <c r="B109" s="1" t="s">
        <v>61</v>
      </c>
      <c r="D109" s="23"/>
      <c r="E109" s="23">
        <v>163.85892999999999</v>
      </c>
      <c r="H109" s="23">
        <v>163.85892999999999</v>
      </c>
    </row>
    <row r="110" spans="2:8" x14ac:dyDescent="0.25">
      <c r="D110" s="23"/>
      <c r="E110" s="23"/>
      <c r="H110" s="23"/>
    </row>
    <row r="111" spans="2:8" x14ac:dyDescent="0.25">
      <c r="B111" s="1" t="s">
        <v>108</v>
      </c>
      <c r="D111" s="23"/>
      <c r="E111" s="23">
        <v>231.07218</v>
      </c>
      <c r="H111" s="23">
        <v>61.526290000000003</v>
      </c>
    </row>
    <row r="112" spans="2:8" x14ac:dyDescent="0.25">
      <c r="D112" s="23"/>
      <c r="E112" s="23"/>
      <c r="H112" s="23"/>
    </row>
    <row r="113" spans="2:8" x14ac:dyDescent="0.25">
      <c r="B113" t="s">
        <v>114</v>
      </c>
      <c r="D113" s="23"/>
      <c r="E113" s="23">
        <v>127.99388</v>
      </c>
      <c r="H113" s="23">
        <v>127.99388</v>
      </c>
    </row>
    <row r="114" spans="2:8" x14ac:dyDescent="0.25">
      <c r="D114" s="23"/>
      <c r="E114" s="23"/>
      <c r="H114" s="23"/>
    </row>
    <row r="115" spans="2:8" x14ac:dyDescent="0.25">
      <c r="B115" s="1" t="s">
        <v>62</v>
      </c>
      <c r="D115" s="23"/>
      <c r="E115" s="57">
        <v>-4543.2720299999992</v>
      </c>
      <c r="H115" s="57">
        <v>-4289.48243</v>
      </c>
    </row>
    <row r="116" spans="2:8" x14ac:dyDescent="0.25">
      <c r="D116" s="23"/>
      <c r="E116" s="23"/>
      <c r="H116" s="23"/>
    </row>
    <row r="117" spans="2:8" ht="13.5" thickBot="1" x14ac:dyDescent="0.35">
      <c r="D117" s="23"/>
      <c r="E117" s="58">
        <f>SUM(E101:E115)</f>
        <v>16651.934019999997</v>
      </c>
      <c r="H117" s="58">
        <f>SUM(H101:H115)</f>
        <v>13537.277570000002</v>
      </c>
    </row>
    <row r="118" spans="2:8" ht="13.5" thickTop="1" x14ac:dyDescent="0.3">
      <c r="D118" s="23"/>
      <c r="E118" s="19"/>
      <c r="H118" s="19"/>
    </row>
    <row r="119" spans="2:8" ht="13" x14ac:dyDescent="0.3">
      <c r="B119" s="67" t="s">
        <v>73</v>
      </c>
      <c r="C119" s="67"/>
      <c r="D119" s="67"/>
      <c r="E119" s="67"/>
      <c r="F119" s="67"/>
      <c r="G119" s="67"/>
      <c r="H119" s="67"/>
    </row>
    <row r="120" spans="2:8" x14ac:dyDescent="0.25">
      <c r="C120" s="2"/>
    </row>
    <row r="121" spans="2:8" x14ac:dyDescent="0.25">
      <c r="B121" s="1" t="s">
        <v>84</v>
      </c>
      <c r="C121" s="2"/>
      <c r="D121" s="2"/>
      <c r="E121" s="25">
        <v>1500</v>
      </c>
      <c r="F121" s="8"/>
      <c r="G121" s="8"/>
      <c r="H121" s="25">
        <f>1500</f>
        <v>1500</v>
      </c>
    </row>
    <row r="122" spans="2:8" x14ac:dyDescent="0.25">
      <c r="B122" s="1" t="s">
        <v>116</v>
      </c>
      <c r="C122" s="2"/>
      <c r="D122" s="2"/>
      <c r="E122" s="25">
        <v>3960</v>
      </c>
      <c r="F122" s="8"/>
      <c r="G122" s="8"/>
      <c r="H122" s="25"/>
    </row>
    <row r="123" spans="2:8" ht="13.5" thickBot="1" x14ac:dyDescent="0.35">
      <c r="B123" s="2"/>
      <c r="C123" s="2"/>
      <c r="D123" s="2"/>
      <c r="E123" s="72">
        <f>+E121+E122</f>
        <v>5460</v>
      </c>
      <c r="F123" s="8"/>
      <c r="G123" s="8"/>
      <c r="H123" s="72">
        <f>+H121+H122</f>
        <v>1500</v>
      </c>
    </row>
    <row r="124" spans="2:8" ht="13.5" thickTop="1" x14ac:dyDescent="0.3">
      <c r="B124" s="109" t="s">
        <v>63</v>
      </c>
      <c r="C124" s="109"/>
      <c r="D124" s="109"/>
      <c r="E124" s="109"/>
      <c r="F124" s="109"/>
      <c r="G124" s="109"/>
      <c r="H124" s="109"/>
    </row>
    <row r="126" spans="2:8" x14ac:dyDescent="0.25">
      <c r="B126" s="1" t="s">
        <v>64</v>
      </c>
      <c r="E126" s="25">
        <v>7530.2444800000003</v>
      </c>
      <c r="H126" s="25">
        <v>63.136969999999998</v>
      </c>
    </row>
    <row r="127" spans="2:8" x14ac:dyDescent="0.25">
      <c r="E127" s="25"/>
      <c r="H127" s="25"/>
    </row>
    <row r="128" spans="2:8" x14ac:dyDescent="0.25">
      <c r="B128" s="1" t="s">
        <v>65</v>
      </c>
      <c r="E128" s="25">
        <v>1183.81863</v>
      </c>
      <c r="H128" s="25">
        <v>875.9046800000001</v>
      </c>
    </row>
    <row r="129" spans="2:11" x14ac:dyDescent="0.25">
      <c r="E129" s="43"/>
      <c r="H129" s="43"/>
    </row>
    <row r="130" spans="2:11" hidden="1" x14ac:dyDescent="0.25">
      <c r="B130" s="2" t="s">
        <v>26</v>
      </c>
      <c r="E130" s="43">
        <v>0</v>
      </c>
      <c r="H130" s="43">
        <v>0</v>
      </c>
    </row>
    <row r="131" spans="2:11" x14ac:dyDescent="0.25">
      <c r="E131" s="53"/>
      <c r="H131" s="53"/>
    </row>
    <row r="132" spans="2:11" ht="13.5" thickBot="1" x14ac:dyDescent="0.35">
      <c r="E132" s="59">
        <f>SUM(E126:E130)</f>
        <v>8714.063110000001</v>
      </c>
      <c r="F132" s="25"/>
      <c r="G132" s="25"/>
      <c r="H132" s="59">
        <f>SUM(H126:H130)</f>
        <v>939.04165000000012</v>
      </c>
    </row>
    <row r="133" spans="2:11" ht="13" thickTop="1" x14ac:dyDescent="0.25">
      <c r="E133" s="53"/>
      <c r="F133" s="25"/>
      <c r="G133" s="25"/>
      <c r="H133" s="53"/>
    </row>
    <row r="134" spans="2:11" ht="13" x14ac:dyDescent="0.3">
      <c r="B134" s="109" t="s">
        <v>66</v>
      </c>
      <c r="C134" s="109"/>
      <c r="D134" s="109"/>
      <c r="E134" s="109"/>
      <c r="F134" s="109"/>
      <c r="G134" s="109"/>
      <c r="H134" s="109"/>
    </row>
    <row r="135" spans="2:11" x14ac:dyDescent="0.25">
      <c r="B135" s="1" t="s">
        <v>67</v>
      </c>
      <c r="E135" s="25">
        <v>23.718349999999997</v>
      </c>
      <c r="F135" s="25"/>
      <c r="G135" s="25"/>
      <c r="H135" s="25">
        <v>57.435679999999991</v>
      </c>
      <c r="J135" s="25"/>
      <c r="K135" s="25"/>
    </row>
    <row r="136" spans="2:11" x14ac:dyDescent="0.25">
      <c r="E136" s="25"/>
      <c r="F136" s="25"/>
      <c r="G136" s="25"/>
      <c r="H136" s="25"/>
      <c r="J136" s="25"/>
      <c r="K136" s="25"/>
    </row>
    <row r="137" spans="2:11" x14ac:dyDescent="0.25">
      <c r="B137" s="25" t="s">
        <v>28</v>
      </c>
      <c r="E137" s="25">
        <v>470.96688</v>
      </c>
      <c r="F137" s="25"/>
      <c r="G137" s="25"/>
      <c r="H137" s="77">
        <v>338.69913000000003</v>
      </c>
      <c r="J137" s="25"/>
      <c r="K137" s="25"/>
    </row>
    <row r="138" spans="2:11" x14ac:dyDescent="0.25">
      <c r="E138" s="25"/>
      <c r="F138" s="25"/>
      <c r="G138" s="25"/>
      <c r="H138" s="25"/>
      <c r="K138" s="25"/>
    </row>
    <row r="139" spans="2:11" x14ac:dyDescent="0.25">
      <c r="B139" s="1" t="s">
        <v>68</v>
      </c>
      <c r="E139" s="26">
        <v>322.99083000000002</v>
      </c>
      <c r="F139" s="25"/>
      <c r="G139" s="25"/>
      <c r="H139" s="26">
        <v>65.726119999999995</v>
      </c>
      <c r="K139" s="25"/>
    </row>
    <row r="140" spans="2:11" x14ac:dyDescent="0.25">
      <c r="E140" s="25"/>
      <c r="F140" s="25"/>
      <c r="G140" s="25"/>
      <c r="H140" s="25"/>
      <c r="K140" s="25"/>
    </row>
    <row r="141" spans="2:11" ht="13.5" thickBot="1" x14ac:dyDescent="0.35">
      <c r="E141" s="38">
        <f>SUM(E135:E139)</f>
        <v>817.67606000000001</v>
      </c>
      <c r="F141" s="36"/>
      <c r="G141" s="36"/>
      <c r="H141" s="38">
        <f>SUM(H135:H139)</f>
        <v>461.86093</v>
      </c>
      <c r="K141" s="36"/>
    </row>
    <row r="142" spans="2:11" ht="13.5" thickTop="1" x14ac:dyDescent="0.3">
      <c r="B142" s="109" t="s">
        <v>69</v>
      </c>
      <c r="C142" s="109"/>
      <c r="D142" s="109"/>
      <c r="E142" s="109"/>
      <c r="F142" s="109"/>
      <c r="G142" s="109"/>
      <c r="H142" s="109"/>
    </row>
    <row r="143" spans="2:11" ht="13" x14ac:dyDescent="0.3">
      <c r="B143" s="65"/>
      <c r="C143" s="65"/>
      <c r="D143" s="65"/>
      <c r="E143" s="65"/>
      <c r="F143" s="65"/>
      <c r="G143" s="65"/>
      <c r="H143" s="65"/>
    </row>
    <row r="144" spans="2:11" ht="13" hidden="1" x14ac:dyDescent="0.3">
      <c r="B144" t="s">
        <v>75</v>
      </c>
      <c r="C144" s="65"/>
      <c r="D144" s="65"/>
      <c r="E144" s="13">
        <v>0</v>
      </c>
      <c r="F144" s="65"/>
      <c r="G144" s="65"/>
      <c r="H144" s="13">
        <v>0</v>
      </c>
    </row>
    <row r="145" spans="2:8" hidden="1" x14ac:dyDescent="0.25">
      <c r="E145" s="23"/>
      <c r="F145" s="23"/>
      <c r="G145" s="23"/>
      <c r="H145" s="23"/>
    </row>
    <row r="146" spans="2:8" ht="13" hidden="1" x14ac:dyDescent="0.3">
      <c r="B146" s="1" t="s">
        <v>70</v>
      </c>
      <c r="E146" s="13">
        <v>0</v>
      </c>
      <c r="H146" s="13">
        <v>0</v>
      </c>
    </row>
    <row r="147" spans="2:8" ht="13" hidden="1" x14ac:dyDescent="0.3">
      <c r="E147" s="13"/>
      <c r="H147" s="13"/>
    </row>
    <row r="148" spans="2:8" x14ac:dyDescent="0.25">
      <c r="B148" s="1" t="s">
        <v>71</v>
      </c>
      <c r="E148" s="26">
        <v>21878.728460000002</v>
      </c>
      <c r="H148" s="26">
        <v>20053.419419999998</v>
      </c>
    </row>
    <row r="150" spans="2:8" ht="13.5" thickBot="1" x14ac:dyDescent="0.35">
      <c r="B150" s="3"/>
      <c r="E150" s="58">
        <f>SUM(E144:E148)</f>
        <v>21878.728460000002</v>
      </c>
      <c r="H150" s="58">
        <f>SUM(H144:H148)</f>
        <v>20053.419419999998</v>
      </c>
    </row>
    <row r="151" spans="2:8" ht="13.5" thickTop="1" x14ac:dyDescent="0.3">
      <c r="B151" s="3"/>
      <c r="E151" s="19"/>
      <c r="H151" s="19"/>
    </row>
    <row r="152" spans="2:8" ht="13" x14ac:dyDescent="0.3">
      <c r="B152" s="3"/>
      <c r="E152" s="19"/>
      <c r="H152" s="19"/>
    </row>
    <row r="153" spans="2:8" ht="13" hidden="1" x14ac:dyDescent="0.3">
      <c r="B153" s="3"/>
      <c r="E153" s="19"/>
      <c r="H153" s="19"/>
    </row>
    <row r="154" spans="2:8" ht="13" hidden="1" x14ac:dyDescent="0.3">
      <c r="B154" s="67" t="s">
        <v>69</v>
      </c>
      <c r="C154" s="67"/>
      <c r="D154" s="67"/>
      <c r="E154" s="60">
        <v>0</v>
      </c>
      <c r="F154" s="67"/>
      <c r="G154" s="67"/>
      <c r="H154" s="60">
        <v>0</v>
      </c>
    </row>
    <row r="155" spans="2:8" hidden="1" x14ac:dyDescent="0.25">
      <c r="E155" s="23"/>
      <c r="H155" s="23"/>
    </row>
    <row r="156" spans="2:8" ht="13.5" hidden="1" thickBot="1" x14ac:dyDescent="0.35">
      <c r="E156" s="58">
        <f>E154</f>
        <v>0</v>
      </c>
      <c r="H156" s="58">
        <f>H154</f>
        <v>0</v>
      </c>
    </row>
    <row r="157" spans="2:8" hidden="1" x14ac:dyDescent="0.25"/>
    <row r="158" spans="2:8" hidden="1" x14ac:dyDescent="0.25"/>
    <row r="175" spans="1:8" x14ac:dyDescent="0.25">
      <c r="A175" s="66"/>
      <c r="E175" s="23"/>
      <c r="H175" s="23"/>
    </row>
    <row r="176" spans="1:8" x14ac:dyDescent="0.25">
      <c r="A176" s="66"/>
      <c r="E176" s="23"/>
      <c r="H176" s="23"/>
    </row>
    <row r="177" spans="1:1" x14ac:dyDescent="0.25">
      <c r="A177" s="66"/>
    </row>
    <row r="178" spans="1:1" x14ac:dyDescent="0.25">
      <c r="A178" s="66"/>
    </row>
    <row r="179" spans="1:1" x14ac:dyDescent="0.25">
      <c r="A179" s="66"/>
    </row>
    <row r="180" spans="1:1" x14ac:dyDescent="0.25">
      <c r="A180" s="66"/>
    </row>
    <row r="181" spans="1:1" x14ac:dyDescent="0.25">
      <c r="A181" s="66"/>
    </row>
    <row r="182" spans="1:1" x14ac:dyDescent="0.25">
      <c r="A182" s="66"/>
    </row>
    <row r="183" spans="1:1" x14ac:dyDescent="0.25">
      <c r="A183" s="66"/>
    </row>
  </sheetData>
  <sortState xmlns:xlrd2="http://schemas.microsoft.com/office/spreadsheetml/2017/richdata2" ref="A202:J257">
    <sortCondition descending="1" ref="E202:E257"/>
  </sortState>
  <mergeCells count="8">
    <mergeCell ref="B124:H124"/>
    <mergeCell ref="B134:H134"/>
    <mergeCell ref="B142:H142"/>
    <mergeCell ref="B99:H99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2022-10-12T17:26:59Z</cp:lastPrinted>
  <dcterms:created xsi:type="dcterms:W3CDTF">2009-05-06T00:19:57Z</dcterms:created>
  <dcterms:modified xsi:type="dcterms:W3CDTF">2022-12-08T15:22:39Z</dcterms:modified>
</cp:coreProperties>
</file>