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nkcloud-my.sharepoint.com/personal/walterandres_piche_abank_com_sv/Documents/Documentos/ESTADOS FINANCIEROS/OCTUBRE/"/>
    </mc:Choice>
  </mc:AlternateContent>
  <xr:revisionPtr revIDLastSave="12" documentId="8_{880197AD-6B29-47AD-8809-A36B790C8527}" xr6:coauthVersionLast="47" xr6:coauthVersionMax="47" xr10:uidLastSave="{866044DF-8236-4E1C-94C8-0E116480766D}"/>
  <bookViews>
    <workbookView xWindow="-108" yWindow="-108" windowWidth="16608" windowHeight="8832" activeTab="1" xr2:uid="{00000000-000D-0000-FFFF-FFFF00000000}"/>
  </bookViews>
  <sheets>
    <sheet name="BAL" sheetId="2" r:id="rId1"/>
    <sheet name="ER" sheetId="4" r:id="rId2"/>
  </sheets>
  <externalReferences>
    <externalReference r:id="rId3"/>
  </externalReferences>
  <definedNames>
    <definedName name="_xlnm.Print_Area" localSheetId="0">BAL!$B$1:$F$77</definedName>
    <definedName name="_xlnm.Print_Area" localSheetId="1">ER!$B$1:$D$51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J20" i="2"/>
  <c r="D18" i="4"/>
  <c r="F35" i="2"/>
  <c r="E29" i="2"/>
  <c r="E34" i="2"/>
  <c r="F26" i="4" l="1"/>
  <c r="F18" i="4"/>
  <c r="G17" i="4"/>
  <c r="G30" i="4"/>
  <c r="G33" i="4"/>
  <c r="F8" i="4"/>
  <c r="F24" i="4" s="1"/>
  <c r="F31" i="4" s="1"/>
  <c r="E36" i="4"/>
  <c r="G36" i="4" s="1"/>
  <c r="E35" i="4"/>
  <c r="G35" i="4" s="1"/>
  <c r="E33" i="4"/>
  <c r="E32" i="4"/>
  <c r="G32" i="4" s="1"/>
  <c r="E30" i="4"/>
  <c r="E29" i="4"/>
  <c r="G29" i="4" s="1"/>
  <c r="E28" i="4"/>
  <c r="G28" i="4" s="1"/>
  <c r="E27" i="4"/>
  <c r="G27" i="4" s="1"/>
  <c r="E25" i="4"/>
  <c r="G25" i="4" s="1"/>
  <c r="E23" i="4"/>
  <c r="G23" i="4" s="1"/>
  <c r="E22" i="4"/>
  <c r="G22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7" i="2"/>
  <c r="H29" i="2"/>
  <c r="H14" i="2"/>
  <c r="H20" i="2" s="1"/>
  <c r="G40" i="2"/>
  <c r="I40" i="2" s="1"/>
  <c r="G39" i="2"/>
  <c r="G38" i="2"/>
  <c r="G35" i="2"/>
  <c r="G32" i="2"/>
  <c r="I32" i="2" s="1"/>
  <c r="G31" i="2"/>
  <c r="I31" i="2" s="1"/>
  <c r="G30" i="2"/>
  <c r="G28" i="2"/>
  <c r="I28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6" i="2"/>
  <c r="H41" i="2" s="1"/>
  <c r="H42" i="2" s="1"/>
  <c r="F34" i="4"/>
  <c r="F37" i="4" l="1"/>
  <c r="E18" i="4" l="1"/>
  <c r="G18" i="4" s="1"/>
  <c r="E14" i="2"/>
  <c r="G14" i="2" s="1"/>
  <c r="I14" i="2" s="1"/>
  <c r="G29" i="2" l="1"/>
  <c r="I29" i="2" s="1"/>
  <c r="G34" i="2" l="1"/>
  <c r="I34" i="2" s="1"/>
  <c r="D51" i="4" l="1"/>
  <c r="E20" i="2" l="1"/>
  <c r="G20" i="2" l="1"/>
  <c r="I20" i="2" s="1"/>
  <c r="E37" i="2" l="1"/>
  <c r="G37" i="2" l="1"/>
  <c r="E36" i="2"/>
  <c r="G36" i="2" l="1"/>
  <c r="I36" i="2" s="1"/>
  <c r="D26" i="4" l="1"/>
  <c r="E26" i="4" s="1"/>
  <c r="G26" i="4" s="1"/>
  <c r="D8" i="4"/>
  <c r="D24" i="4" s="1"/>
  <c r="E24" i="4" l="1"/>
  <c r="G24" i="4" s="1"/>
  <c r="D31" i="4" l="1"/>
  <c r="E31" i="4" s="1"/>
  <c r="G31" i="4" s="1"/>
  <c r="D34" i="4" l="1"/>
  <c r="E34" i="4" s="1"/>
  <c r="G34" i="4" s="1"/>
  <c r="E41" i="2"/>
  <c r="D37" i="4" l="1"/>
  <c r="D38" i="4" s="1"/>
  <c r="G41" i="2"/>
  <c r="E42" i="2"/>
  <c r="E37" i="4" l="1"/>
  <c r="G37" i="4" s="1"/>
</calcChain>
</file>

<file path=xl/sharedStrings.xml><?xml version="1.0" encoding="utf-8"?>
<sst xmlns="http://schemas.openxmlformats.org/spreadsheetml/2006/main" count="64" uniqueCount="57">
  <si>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</si>
  <si>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</si>
  <si>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</si>
  <si>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</si>
  <si>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</si>
  <si>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</si>
  <si>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</si>
  <si>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</si>
  <si>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</si>
  <si>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</si>
  <si>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</si>
  <si>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</si>
  <si>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</si>
  <si>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</si>
  <si>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</si>
  <si>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</si>
  <si>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</si>
  <si>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</si>
  <si>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</si>
  <si>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</si>
  <si>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</si>
  <si>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</si>
  <si>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</si>
  <si>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</si>
  <si>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</si>
  <si>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</si>
  <si>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</si>
  <si>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</si>
  <si>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</si>
  <si>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</si>
  <si>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</si>
  <si>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</si>
  <si>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</si>
  <si>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</si>
  <si>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</si>
  <si>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</si>
  <si>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</si>
  <si>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</si>
  <si>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</si>
  <si>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</si>
  <si>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Contribución Especial</t>
  </si>
  <si>
    <t>Operaciones en moneda extranjera</t>
  </si>
  <si>
    <t>Otros Ingresos y Gastos (neto)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</si>
  <si>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</si>
  <si>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</si>
  <si>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</si>
  <si>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</si>
  <si>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</si>
  <si>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</si>
  <si>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</si>
  <si>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Préstamos de otros bancos</t>
  </si>
  <si>
    <t>Intereses sobre préstamos</t>
  </si>
  <si>
    <t>Utilidad (Pérdida) de Operación</t>
  </si>
  <si>
    <t>Títulos de emisión propias</t>
  </si>
  <si>
    <t>Intereses sobre emisión de obligaciones</t>
  </si>
  <si>
    <t>AL 31 DE OCTUBRE DE  2022</t>
  </si>
  <si>
    <t>POR EL PERIODO DEL 01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</si>
</sst>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_(* #,##0.0_);_(* \(#,##0.0\);_(* &quot;-&quot;??_);_(@_)"/>
    <numFmt numFmtId="173" formatCode="0.0"/>
    <numFmt numFmtId="174" formatCode="#,##0.00_ ;\-#,##0.00\ "/>
    <numFmt numFmtId="176" formatCode="_([$$-409]* #,##0.0_);_([$$-409]* \(#,##0.0\);_([$$-409]* &quot;-&quot;??_);_(@_)"/>
    <numFmt numFmtId="177" formatCode="#,##0.0;[Red]\-#,##0.0"/>
    <numFmt numFmtId="178" formatCode="#,##0.0;\-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43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3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3" fontId="6" fillId="2" borderId="0" xfId="0" applyNumberFormat="1" applyFont="1" applyFill="1" applyBorder="1"/>
    <xf numFmtId="172" fontId="6" fillId="2" borderId="0" xfId="1" applyNumberFormat="1" applyFont="1" applyFill="1" applyBorder="1"/>
    <xf numFmtId="43" fontId="6" fillId="2" borderId="0" xfId="0" applyNumberFormat="1" applyFont="1" applyFill="1" applyBorder="1"/>
    <xf numFmtId="172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6" fillId="2" borderId="0" xfId="0" applyNumberFormat="1" applyFont="1" applyFill="1" applyBorder="1"/>
    <xf numFmtId="172" fontId="0" fillId="2" borderId="0" xfId="1" applyNumberFormat="1" applyFont="1" applyFill="1" applyBorder="1"/>
    <xf numFmtId="172" fontId="0" fillId="2" borderId="5" xfId="1" applyNumberFormat="1" applyFont="1" applyFill="1" applyBorder="1"/>
    <xf numFmtId="172" fontId="0" fillId="2" borderId="1" xfId="1" applyNumberFormat="1" applyFont="1" applyFill="1" applyBorder="1"/>
    <xf numFmtId="172" fontId="0" fillId="2" borderId="17" xfId="1" applyNumberFormat="1" applyFont="1" applyFill="1" applyBorder="1"/>
    <xf numFmtId="43" fontId="0" fillId="2" borderId="0" xfId="0" applyNumberFormat="1" applyFill="1" applyBorder="1"/>
    <xf numFmtId="172" fontId="7" fillId="0" borderId="2" xfId="12" applyNumberFormat="1" applyFont="1" applyFill="1" applyBorder="1"/>
    <xf numFmtId="172" fontId="0" fillId="2" borderId="3" xfId="1" applyNumberFormat="1" applyFont="1" applyFill="1" applyBorder="1"/>
    <xf numFmtId="172" fontId="13" fillId="2" borderId="0" xfId="1" applyNumberFormat="1" applyFont="1" applyFill="1" applyBorder="1"/>
    <xf numFmtId="176" fontId="3" fillId="2" borderId="12" xfId="0" applyNumberFormat="1" applyFont="1" applyFill="1" applyBorder="1" applyAlignment="1">
      <alignment vertical="top" wrapText="1"/>
    </xf>
    <xf numFmtId="172" fontId="6" fillId="2" borderId="12" xfId="1" applyNumberFormat="1" applyFont="1" applyFill="1" applyBorder="1" applyAlignment="1">
      <alignment vertical="center"/>
    </xf>
    <xf numFmtId="177" fontId="3" fillId="2" borderId="12" xfId="0" applyNumberFormat="1" applyFont="1" applyFill="1" applyBorder="1" applyAlignment="1">
      <alignment vertical="top" wrapText="1"/>
    </xf>
    <xf numFmtId="178" fontId="3" fillId="2" borderId="15" xfId="0" applyNumberFormat="1" applyFont="1" applyFill="1" applyBorder="1" applyAlignment="1">
      <alignment vertical="top" wrapText="1"/>
    </xf>
    <xf numFmtId="177" fontId="3" fillId="2" borderId="13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171" fontId="0" fillId="0" borderId="18" xfId="4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169" fontId="3" fillId="2" borderId="18" xfId="0" applyNumberFormat="1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174" fontId="0" fillId="2" borderId="22" xfId="0" applyNumberFormat="1" applyFill="1" applyBorder="1" applyAlignment="1">
      <alignment vertical="top"/>
    </xf>
    <xf numFmtId="0" fontId="4" fillId="0" borderId="14" xfId="0" applyFont="1" applyBorder="1" applyAlignment="1">
      <alignment vertical="top" wrapText="1"/>
    </xf>
    <xf numFmtId="0" fontId="4" fillId="0" borderId="14" xfId="0" applyFont="1" applyFill="1" applyBorder="1" applyAlignment="1">
      <alignment horizontal="right" vertical="top" wrapText="1"/>
    </xf>
    <xf numFmtId="40" fontId="4" fillId="2" borderId="22" xfId="0" applyNumberFormat="1" applyFont="1" applyFill="1" applyBorder="1" applyAlignment="1">
      <alignment vertical="top" wrapText="1"/>
    </xf>
    <xf numFmtId="40" fontId="3" fillId="2" borderId="18" xfId="0" applyNumberFormat="1" applyFont="1" applyFill="1" applyBorder="1" applyAlignment="1">
      <alignment vertical="top" wrapText="1"/>
    </xf>
    <xf numFmtId="168" fontId="0" fillId="2" borderId="22" xfId="0" applyNumberFormat="1" applyFill="1" applyBorder="1" applyAlignment="1">
      <alignment vertical="top"/>
    </xf>
    <xf numFmtId="40" fontId="3" fillId="2" borderId="16" xfId="0" applyNumberFormat="1" applyFont="1" applyFill="1" applyBorder="1" applyAlignment="1">
      <alignment vertical="top" wrapText="1"/>
    </xf>
    <xf numFmtId="171" fontId="0" fillId="0" borderId="22" xfId="4" applyNumberFormat="1" applyFont="1" applyFill="1" applyBorder="1" applyAlignment="1">
      <alignment vertical="center"/>
    </xf>
    <xf numFmtId="171" fontId="0" fillId="0" borderId="22" xfId="4" applyNumberFormat="1" applyFont="1" applyFill="1" applyBorder="1" applyAlignment="1">
      <alignment horizontal="right" vertical="center"/>
    </xf>
    <xf numFmtId="0" fontId="6" fillId="0" borderId="22" xfId="0" applyFont="1" applyFill="1" applyBorder="1"/>
    <xf numFmtId="0" fontId="4" fillId="0" borderId="14" xfId="0" applyFont="1" applyFill="1" applyBorder="1" applyAlignment="1">
      <alignment horizontal="left" vertical="center" wrapText="1"/>
    </xf>
    <xf numFmtId="174" fontId="0" fillId="2" borderId="16" xfId="0" applyNumberFormat="1" applyFill="1" applyBorder="1" applyAlignment="1">
      <alignment vertical="center"/>
    </xf>
    <xf numFmtId="39" fontId="3" fillId="2" borderId="22" xfId="0" applyNumberFormat="1" applyFont="1" applyFill="1" applyBorder="1" applyAlignment="1">
      <alignment vertical="top" wrapText="1"/>
    </xf>
    <xf numFmtId="165" fontId="6" fillId="2" borderId="18" xfId="1" applyNumberFormat="1" applyFont="1" applyFill="1" applyBorder="1" applyAlignment="1">
      <alignment vertical="top"/>
    </xf>
    <xf numFmtId="0" fontId="4" fillId="0" borderId="14" xfId="0" applyFont="1" applyFill="1" applyBorder="1" applyAlignment="1">
      <alignment horizontal="left" vertical="top" wrapText="1"/>
    </xf>
    <xf numFmtId="39" fontId="4" fillId="2" borderId="22" xfId="0" applyNumberFormat="1" applyFont="1" applyFill="1" applyBorder="1" applyAlignment="1">
      <alignment vertical="top" wrapText="1"/>
    </xf>
    <xf numFmtId="39" fontId="4" fillId="2" borderId="18" xfId="0" applyNumberFormat="1" applyFont="1" applyFill="1" applyBorder="1" applyAlignment="1">
      <alignment vertical="top" wrapText="1"/>
    </xf>
    <xf numFmtId="164" fontId="3" fillId="2" borderId="23" xfId="11" applyFont="1" applyFill="1" applyBorder="1" applyAlignment="1">
      <alignment vertical="top" wrapText="1"/>
    </xf>
    <xf numFmtId="165" fontId="4" fillId="0" borderId="22" xfId="1" applyFont="1" applyFill="1" applyBorder="1" applyAlignment="1">
      <alignment horizontal="right" vertical="top" wrapText="1"/>
    </xf>
    <xf numFmtId="0" fontId="6" fillId="0" borderId="14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0" borderId="14" xfId="0" applyFont="1" applyFill="1" applyBorder="1"/>
    <xf numFmtId="0" fontId="6" fillId="0" borderId="24" xfId="0" applyFont="1" applyFill="1" applyBorder="1"/>
    <xf numFmtId="0" fontId="6" fillId="0" borderId="1" xfId="0" applyFont="1" applyFill="1" applyBorder="1"/>
    <xf numFmtId="0" fontId="6" fillId="0" borderId="18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49" fontId="7" fillId="2" borderId="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449580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40</xdr:row>
      <xdr:rowOff>9526</xdr:rowOff>
    </xdr:from>
    <xdr:to>
      <xdr:col>3</xdr:col>
      <xdr:colOff>1577340</xdr:colOff>
      <xdr:row>43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39</xdr:row>
      <xdr:rowOff>85726</xdr:rowOff>
    </xdr:from>
    <xdr:to>
      <xdr:col>1</xdr:col>
      <xdr:colOff>2491740</xdr:colOff>
      <xdr:row>42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%20PRESENTACION%20AL%20%2031%2010%2022%20AL%2030%2009%2022%20%20-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31 10 2022"/>
      <sheetName val="CHECK"/>
      <sheetName val="ACTIVO FIJO"/>
      <sheetName val="BALANCE 30 09 2022_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1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17">
          <cell r="D17">
            <v>151986769.11999997</v>
          </cell>
        </row>
        <row r="34">
          <cell r="D34">
            <v>-121683809.64000002</v>
          </cell>
        </row>
      </sheetData>
      <sheetData sheetId="2">
        <row r="32">
          <cell r="B32">
            <v>2692452.8843593858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8"/>
  <sheetViews>
    <sheetView showGridLines="0" topLeftCell="A34" zoomScaleNormal="100" workbookViewId="0">
      <selection activeCell="F42" sqref="F42"/>
    </sheetView>
  </sheetViews>
  <sheetFormatPr baseColWidth="10" defaultColWidth="9.109375" defaultRowHeight="13.2" x14ac:dyDescent="0.25"/>
  <cols>
    <col min="1" max="1" width="7" style="2" customWidth="1"/>
    <col min="2" max="2" width="59.664062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6.6640625" style="3" customWidth="1"/>
    <col min="7" max="7" width="18.33203125" style="2" hidden="1" customWidth="1"/>
    <col min="8" max="8" width="22.44140625" style="75" hidden="1" customWidth="1"/>
    <col min="9" max="9" width="1.66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26"/>
      <c r="C1" s="127"/>
      <c r="D1" s="127"/>
      <c r="E1" s="127"/>
      <c r="F1" s="41"/>
      <c r="H1" s="7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3.8" x14ac:dyDescent="0.25">
      <c r="A2" s="1"/>
      <c r="B2" s="131" t="s">
        <v>45</v>
      </c>
      <c r="C2" s="132"/>
      <c r="D2" s="132"/>
      <c r="E2" s="132"/>
      <c r="F2" s="133"/>
    </row>
    <row r="3" spans="1:22" ht="13.8" x14ac:dyDescent="0.25">
      <c r="A3" s="1"/>
      <c r="B3" s="131" t="s">
        <v>39</v>
      </c>
      <c r="C3" s="132"/>
      <c r="D3" s="132"/>
      <c r="E3" s="132"/>
      <c r="F3" s="133"/>
    </row>
    <row r="4" spans="1:22" ht="13.8" x14ac:dyDescent="0.25">
      <c r="A4" s="1"/>
      <c r="B4" s="131" t="s">
        <v>55</v>
      </c>
      <c r="C4" s="132"/>
      <c r="D4" s="132"/>
      <c r="E4" s="132"/>
      <c r="F4" s="133"/>
    </row>
    <row r="5" spans="1:22" x14ac:dyDescent="0.25">
      <c r="A5" s="1"/>
      <c r="B5" s="128" t="s">
        <v>47</v>
      </c>
      <c r="C5" s="129"/>
      <c r="D5" s="129"/>
      <c r="E5" s="129"/>
      <c r="F5" s="130"/>
    </row>
    <row r="6" spans="1:22" x14ac:dyDescent="0.25">
      <c r="A6" s="1"/>
      <c r="B6" s="64"/>
      <c r="C6" s="65"/>
      <c r="D6" s="65"/>
      <c r="E6" s="65"/>
      <c r="F6" s="23"/>
    </row>
    <row r="7" spans="1:22" x14ac:dyDescent="0.25">
      <c r="A7" s="1"/>
      <c r="B7" s="64"/>
      <c r="C7" s="65"/>
      <c r="D7" s="65"/>
      <c r="E7" s="123"/>
      <c r="F7" s="18"/>
    </row>
    <row r="8" spans="1:22" x14ac:dyDescent="0.25">
      <c r="A8" s="1"/>
      <c r="B8" s="19" t="s">
        <v>0</v>
      </c>
      <c r="C8" s="5"/>
      <c r="D8" s="65"/>
      <c r="E8" s="65"/>
      <c r="F8" s="18"/>
    </row>
    <row r="9" spans="1:22" x14ac:dyDescent="0.25">
      <c r="A9" s="1"/>
      <c r="B9" s="20" t="s">
        <v>1</v>
      </c>
      <c r="C9" s="6"/>
      <c r="D9" s="4"/>
      <c r="E9" s="4"/>
      <c r="F9" s="18"/>
    </row>
    <row r="10" spans="1:22" ht="17.399999999999999" customHeight="1" x14ac:dyDescent="0.25">
      <c r="A10" s="1"/>
      <c r="B10" s="21" t="s">
        <v>17</v>
      </c>
      <c r="C10" s="4"/>
      <c r="D10" s="6" t="s">
        <v>12</v>
      </c>
      <c r="E10" s="53">
        <v>14887397.000000002</v>
      </c>
      <c r="F10" s="18"/>
      <c r="G10" s="75">
        <f>+E10/1000</f>
        <v>14887.397000000003</v>
      </c>
      <c r="H10" s="75">
        <v>16182.9</v>
      </c>
      <c r="I10" s="79">
        <f>+G10-H10</f>
        <v>-1295.502999999997</v>
      </c>
      <c r="J10" s="53"/>
    </row>
    <row r="11" spans="1:22" ht="18.600000000000001" customHeight="1" x14ac:dyDescent="0.25">
      <c r="A11" s="1"/>
      <c r="B11" s="21" t="s">
        <v>18</v>
      </c>
      <c r="C11" s="4"/>
      <c r="D11" s="4"/>
      <c r="E11" s="53">
        <v>2000000</v>
      </c>
      <c r="F11" s="18"/>
      <c r="G11" s="75">
        <f t="shared" ref="G11:G41" si="0">+E11/1000</f>
        <v>2000</v>
      </c>
      <c r="J11" s="53"/>
    </row>
    <row r="12" spans="1:22" ht="21" customHeight="1" x14ac:dyDescent="0.25">
      <c r="A12" s="1"/>
      <c r="B12" s="21" t="s">
        <v>19</v>
      </c>
      <c r="C12" s="4"/>
      <c r="D12" s="4"/>
      <c r="E12" s="53">
        <v>14466005.57</v>
      </c>
      <c r="F12" s="18"/>
      <c r="G12" s="75">
        <f t="shared" si="0"/>
        <v>14466.005570000001</v>
      </c>
      <c r="H12" s="75">
        <v>3508.7</v>
      </c>
      <c r="I12" s="79">
        <f t="shared" ref="I12" si="1">+G12-H12</f>
        <v>10957.30557</v>
      </c>
      <c r="J12" s="53"/>
    </row>
    <row r="13" spans="1:22" ht="19.5" customHeight="1" x14ac:dyDescent="0.25">
      <c r="A13" s="1"/>
      <c r="B13" s="21" t="s">
        <v>43</v>
      </c>
      <c r="C13" s="4"/>
      <c r="D13" s="4"/>
      <c r="E13" s="53">
        <v>108251759.43000001</v>
      </c>
      <c r="F13" s="18"/>
      <c r="G13" s="78">
        <f t="shared" si="0"/>
        <v>108251.75943000001</v>
      </c>
      <c r="H13" s="77">
        <v>77697.600000000006</v>
      </c>
      <c r="J13" s="53"/>
    </row>
    <row r="14" spans="1:22" ht="22.5" customHeight="1" x14ac:dyDescent="0.25">
      <c r="A14" s="1"/>
      <c r="B14" s="21"/>
      <c r="C14" s="4"/>
      <c r="D14" s="4"/>
      <c r="E14" s="59">
        <f>SUM(E10:E13)</f>
        <v>139605162</v>
      </c>
      <c r="F14" s="18"/>
      <c r="G14" s="75">
        <f t="shared" si="0"/>
        <v>139605.16200000001</v>
      </c>
      <c r="H14" s="75">
        <f>SUM(H10:H13)</f>
        <v>97389.200000000012</v>
      </c>
      <c r="I14" s="79">
        <f t="shared" ref="I14" si="2">+G14-H14</f>
        <v>42215.962</v>
      </c>
      <c r="J14" s="53"/>
    </row>
    <row r="15" spans="1:22" x14ac:dyDescent="0.25">
      <c r="A15" s="1"/>
      <c r="B15" s="20" t="s">
        <v>2</v>
      </c>
      <c r="C15" s="6"/>
      <c r="D15" s="6"/>
      <c r="E15" s="56"/>
      <c r="F15" s="18"/>
      <c r="G15" s="75">
        <f t="shared" si="0"/>
        <v>0</v>
      </c>
      <c r="J15" s="53"/>
    </row>
    <row r="16" spans="1:22" ht="23.25" customHeight="1" x14ac:dyDescent="0.25">
      <c r="A16" s="1"/>
      <c r="B16" s="21" t="s">
        <v>13</v>
      </c>
      <c r="C16" s="4"/>
      <c r="D16" s="4"/>
      <c r="E16" s="53">
        <v>9902395.8900000006</v>
      </c>
      <c r="F16" s="18"/>
      <c r="G16" s="75">
        <f t="shared" si="0"/>
        <v>9902.3958899999998</v>
      </c>
      <c r="H16" s="75">
        <v>8111</v>
      </c>
      <c r="I16" s="79">
        <f t="shared" ref="I16" si="3">+G16-H16</f>
        <v>1791.3958899999998</v>
      </c>
      <c r="J16" s="53"/>
    </row>
    <row r="17" spans="1:10" x14ac:dyDescent="0.25">
      <c r="A17" s="1"/>
      <c r="B17" s="20" t="s">
        <v>3</v>
      </c>
      <c r="C17" s="6"/>
      <c r="D17" s="6"/>
      <c r="E17" s="56"/>
      <c r="F17" s="18"/>
      <c r="G17" s="75">
        <f t="shared" si="0"/>
        <v>0</v>
      </c>
      <c r="J17" s="53"/>
    </row>
    <row r="18" spans="1:10" ht="12" customHeight="1" x14ac:dyDescent="0.25">
      <c r="A18" s="1"/>
      <c r="B18" s="21" t="s">
        <v>20</v>
      </c>
      <c r="C18" s="4"/>
      <c r="D18" s="4"/>
      <c r="E18" s="53">
        <v>2479211.23</v>
      </c>
      <c r="F18" s="18"/>
      <c r="G18" s="75">
        <f t="shared" si="0"/>
        <v>2479.2112299999999</v>
      </c>
      <c r="H18" s="75">
        <v>3362.1</v>
      </c>
      <c r="I18" s="79"/>
      <c r="J18" s="53"/>
    </row>
    <row r="19" spans="1:10" x14ac:dyDescent="0.25">
      <c r="A19" s="1"/>
      <c r="B19" s="21"/>
      <c r="C19" s="4"/>
      <c r="D19" s="4"/>
      <c r="E19" s="55"/>
      <c r="F19" s="18"/>
      <c r="G19" s="75">
        <f t="shared" si="0"/>
        <v>0</v>
      </c>
      <c r="J19" s="53"/>
    </row>
    <row r="20" spans="1:10" ht="13.8" thickBot="1" x14ac:dyDescent="0.3">
      <c r="A20" s="1"/>
      <c r="B20" s="124" t="s">
        <v>14</v>
      </c>
      <c r="C20" s="125"/>
      <c r="D20" s="16" t="s">
        <v>12</v>
      </c>
      <c r="E20" s="58">
        <f>+E14+E16+E18</f>
        <v>151986769.11999997</v>
      </c>
      <c r="F20" s="54"/>
      <c r="G20" s="75">
        <f t="shared" si="0"/>
        <v>151986.76911999998</v>
      </c>
      <c r="H20" s="80">
        <f>+H14+H16+H18</f>
        <v>108862.30000000002</v>
      </c>
      <c r="I20" s="121">
        <f t="shared" ref="I20" si="4">+G20-H20</f>
        <v>43124.469119999965</v>
      </c>
      <c r="J20" s="53">
        <f>+'[1] BG'!$D$17-E20</f>
        <v>0</v>
      </c>
    </row>
    <row r="21" spans="1:10" ht="13.2" customHeight="1" thickTop="1" x14ac:dyDescent="0.25">
      <c r="A21" s="1"/>
      <c r="B21" s="62"/>
      <c r="C21" s="63"/>
      <c r="D21" s="6"/>
      <c r="E21" s="56"/>
      <c r="F21" s="71"/>
      <c r="G21" s="75">
        <f t="shared" si="0"/>
        <v>0</v>
      </c>
      <c r="J21" s="53"/>
    </row>
    <row r="22" spans="1:10" x14ac:dyDescent="0.25">
      <c r="A22" s="1"/>
      <c r="B22" s="19" t="s">
        <v>4</v>
      </c>
      <c r="C22" s="5"/>
      <c r="D22" s="65"/>
      <c r="E22" s="57"/>
      <c r="F22" s="18"/>
      <c r="G22" s="75">
        <f t="shared" si="0"/>
        <v>0</v>
      </c>
      <c r="I22" s="79">
        <f t="shared" ref="I22" si="5">+G22-H22</f>
        <v>0</v>
      </c>
      <c r="J22" s="53"/>
    </row>
    <row r="23" spans="1:10" x14ac:dyDescent="0.25">
      <c r="A23" s="1"/>
      <c r="B23" s="20" t="s">
        <v>5</v>
      </c>
      <c r="C23" s="6"/>
      <c r="D23" s="6"/>
      <c r="E23" s="56"/>
      <c r="F23" s="18"/>
      <c r="G23" s="75">
        <f t="shared" si="0"/>
        <v>0</v>
      </c>
      <c r="J23" s="53"/>
    </row>
    <row r="24" spans="1:10" ht="20.25" customHeight="1" x14ac:dyDescent="0.25">
      <c r="A24" s="1"/>
      <c r="B24" s="21" t="s">
        <v>21</v>
      </c>
      <c r="C24" s="4"/>
      <c r="D24" s="4"/>
      <c r="E24" s="53">
        <v>103243117.14</v>
      </c>
      <c r="F24" s="61"/>
      <c r="G24" s="75">
        <f t="shared" si="0"/>
        <v>103243.11714</v>
      </c>
      <c r="H24" s="75">
        <v>75878.8</v>
      </c>
      <c r="I24" s="79">
        <f t="shared" ref="I24:I29" si="6">+G24-H24</f>
        <v>27364.317139999999</v>
      </c>
      <c r="J24" s="53"/>
    </row>
    <row r="25" spans="1:10" ht="18" customHeight="1" x14ac:dyDescent="0.25">
      <c r="A25" s="1"/>
      <c r="B25" s="21" t="s">
        <v>50</v>
      </c>
      <c r="C25" s="4"/>
      <c r="D25" s="4"/>
      <c r="E25" s="53">
        <v>6045753.4199999999</v>
      </c>
      <c r="F25" s="61"/>
      <c r="G25" s="75">
        <f t="shared" si="0"/>
        <v>6045.75342</v>
      </c>
      <c r="H25" s="75">
        <v>3015.8</v>
      </c>
      <c r="I25" s="79">
        <f t="shared" si="6"/>
        <v>3029.9534199999998</v>
      </c>
      <c r="J25" s="53"/>
    </row>
    <row r="26" spans="1:10" ht="15.6" customHeight="1" x14ac:dyDescent="0.25">
      <c r="A26" s="1"/>
      <c r="B26" s="21" t="s">
        <v>18</v>
      </c>
      <c r="C26" s="4"/>
      <c r="D26" s="4"/>
      <c r="E26" s="53">
        <v>0</v>
      </c>
      <c r="F26" s="61"/>
      <c r="G26" s="75">
        <f t="shared" si="0"/>
        <v>0</v>
      </c>
      <c r="I26" s="79">
        <f t="shared" si="6"/>
        <v>0</v>
      </c>
      <c r="J26" s="53"/>
    </row>
    <row r="27" spans="1:10" ht="15.6" customHeight="1" x14ac:dyDescent="0.25">
      <c r="A27" s="1"/>
      <c r="B27" s="21" t="s">
        <v>53</v>
      </c>
      <c r="C27" s="4"/>
      <c r="D27" s="4"/>
      <c r="E27" s="53">
        <v>7574881.5099999998</v>
      </c>
      <c r="F27" s="61"/>
      <c r="G27" s="75"/>
      <c r="I27" s="79"/>
      <c r="J27" s="53"/>
    </row>
    <row r="28" spans="1:10" ht="18.75" customHeight="1" x14ac:dyDescent="0.25">
      <c r="A28" s="1"/>
      <c r="B28" s="21" t="s">
        <v>6</v>
      </c>
      <c r="C28" s="4"/>
      <c r="D28" s="4"/>
      <c r="E28" s="53">
        <v>465710.64</v>
      </c>
      <c r="F28" s="61"/>
      <c r="G28" s="75">
        <f t="shared" si="0"/>
        <v>465.71064000000001</v>
      </c>
      <c r="H28" s="75">
        <v>89.8</v>
      </c>
      <c r="I28" s="79">
        <f t="shared" si="6"/>
        <v>375.91064</v>
      </c>
      <c r="J28" s="53"/>
    </row>
    <row r="29" spans="1:10" ht="12.75" customHeight="1" x14ac:dyDescent="0.25">
      <c r="A29" s="1"/>
      <c r="B29" s="22"/>
      <c r="C29" s="1"/>
      <c r="D29" s="1"/>
      <c r="E29" s="73">
        <f>+E24+E25+E28+E26+E27</f>
        <v>117329462.71000001</v>
      </c>
      <c r="F29" s="61"/>
      <c r="G29" s="75">
        <f t="shared" si="0"/>
        <v>117329.46271000001</v>
      </c>
      <c r="H29" s="81">
        <f>+H24+H25+H28</f>
        <v>78984.400000000009</v>
      </c>
      <c r="I29" s="79">
        <f t="shared" si="6"/>
        <v>38345.062709999998</v>
      </c>
      <c r="J29" s="53"/>
    </row>
    <row r="30" spans="1:10" x14ac:dyDescent="0.25">
      <c r="A30" s="1"/>
      <c r="B30" s="20" t="s">
        <v>7</v>
      </c>
      <c r="C30" s="6"/>
      <c r="D30" s="6"/>
      <c r="E30" s="56"/>
      <c r="F30" s="61"/>
      <c r="G30" s="75">
        <f t="shared" si="0"/>
        <v>0</v>
      </c>
      <c r="J30" s="53"/>
    </row>
    <row r="31" spans="1:10" x14ac:dyDescent="0.25">
      <c r="A31" s="1"/>
      <c r="B31" s="21" t="s">
        <v>8</v>
      </c>
      <c r="C31" s="4"/>
      <c r="D31" s="4"/>
      <c r="E31" s="53">
        <v>2879526.0500000003</v>
      </c>
      <c r="F31" s="61"/>
      <c r="G31" s="75">
        <f t="shared" si="0"/>
        <v>2879.5260500000004</v>
      </c>
      <c r="H31" s="75">
        <v>1582.6</v>
      </c>
      <c r="I31" s="79">
        <f t="shared" ref="I31:I32" si="7">+G31-H31</f>
        <v>1296.9260500000005</v>
      </c>
      <c r="J31" s="53"/>
    </row>
    <row r="32" spans="1:10" x14ac:dyDescent="0.25">
      <c r="A32" s="1"/>
      <c r="B32" s="21" t="s">
        <v>9</v>
      </c>
      <c r="C32" s="4"/>
      <c r="D32" s="4"/>
      <c r="E32" s="53">
        <v>1336842.6100000001</v>
      </c>
      <c r="F32" s="61"/>
      <c r="G32" s="75">
        <f t="shared" si="0"/>
        <v>1336.8426100000001</v>
      </c>
      <c r="H32" s="75">
        <v>684.8</v>
      </c>
      <c r="I32" s="79">
        <f t="shared" si="7"/>
        <v>652.0426100000002</v>
      </c>
      <c r="J32" s="53"/>
    </row>
    <row r="33" spans="1:10" x14ac:dyDescent="0.25">
      <c r="A33" s="1"/>
      <c r="B33" s="21" t="s">
        <v>6</v>
      </c>
      <c r="C33" s="4"/>
      <c r="D33" s="4"/>
      <c r="E33" s="53">
        <v>137978.27000000002</v>
      </c>
      <c r="F33" s="61"/>
      <c r="G33" s="75"/>
      <c r="I33" s="79"/>
      <c r="J33" s="53"/>
    </row>
    <row r="34" spans="1:10" ht="22.95" customHeight="1" x14ac:dyDescent="0.25">
      <c r="A34" s="1"/>
      <c r="B34" s="21"/>
      <c r="C34" s="4"/>
      <c r="D34" s="4"/>
      <c r="E34" s="73">
        <f>+E31+E32+E33</f>
        <v>4354346.93</v>
      </c>
      <c r="F34" s="61"/>
      <c r="G34" s="75">
        <f t="shared" si="0"/>
        <v>4354.3469299999997</v>
      </c>
      <c r="H34" s="75">
        <v>2267.4</v>
      </c>
      <c r="I34" s="79">
        <f t="shared" ref="I34" si="8">+G34-H34</f>
        <v>2086.9469299999996</v>
      </c>
      <c r="J34" s="53"/>
    </row>
    <row r="35" spans="1:10" ht="13.95" customHeight="1" x14ac:dyDescent="0.25">
      <c r="A35" s="1"/>
      <c r="B35" s="21"/>
      <c r="C35" s="4"/>
      <c r="D35" s="4"/>
      <c r="E35" s="60"/>
      <c r="F35" s="61">
        <f t="shared" ref="F35" si="9">+E35*-1</f>
        <v>0</v>
      </c>
      <c r="G35" s="75">
        <f t="shared" si="0"/>
        <v>0</v>
      </c>
      <c r="J35" s="53"/>
    </row>
    <row r="36" spans="1:10" ht="17.399999999999999" customHeight="1" x14ac:dyDescent="0.25">
      <c r="A36" s="1"/>
      <c r="B36" s="48" t="s">
        <v>15</v>
      </c>
      <c r="C36" s="47"/>
      <c r="D36" s="45"/>
      <c r="E36" s="73">
        <f>+E29+E34</f>
        <v>121683809.64000002</v>
      </c>
      <c r="F36" s="72">
        <f>+E36+'[1] BG'!$D$34</f>
        <v>0</v>
      </c>
      <c r="G36" s="75">
        <f t="shared" si="0"/>
        <v>121683.80964000002</v>
      </c>
      <c r="H36" s="81">
        <f>+H29+H34</f>
        <v>81251.8</v>
      </c>
      <c r="I36" s="79">
        <f t="shared" ref="I36" si="10">+G36-H36</f>
        <v>40432.009640000018</v>
      </c>
      <c r="J36" s="53"/>
    </row>
    <row r="37" spans="1:10" ht="21.6" customHeight="1" x14ac:dyDescent="0.25">
      <c r="A37" s="1"/>
      <c r="B37" s="46" t="s">
        <v>10</v>
      </c>
      <c r="C37" s="47"/>
      <c r="D37" s="47"/>
      <c r="E37" s="50">
        <f>+E38+E39</f>
        <v>30302959.479999997</v>
      </c>
      <c r="F37" s="18"/>
      <c r="G37" s="75">
        <f t="shared" si="0"/>
        <v>30302.959479999998</v>
      </c>
      <c r="H37" s="50">
        <f>+H38+H39</f>
        <v>27610.5</v>
      </c>
      <c r="J37" s="53"/>
    </row>
    <row r="38" spans="1:10" ht="21.6" customHeight="1" x14ac:dyDescent="0.25">
      <c r="A38" s="1"/>
      <c r="B38" s="44" t="s">
        <v>11</v>
      </c>
      <c r="C38" s="45"/>
      <c r="D38" s="45"/>
      <c r="E38" s="53">
        <v>20333675</v>
      </c>
      <c r="F38" s="61"/>
      <c r="G38" s="75">
        <f t="shared" si="0"/>
        <v>20333.674999999999</v>
      </c>
      <c r="H38" s="75">
        <v>20333.7</v>
      </c>
      <c r="I38" s="79"/>
      <c r="J38" s="53"/>
    </row>
    <row r="39" spans="1:10" ht="21.6" customHeight="1" x14ac:dyDescent="0.25">
      <c r="A39" s="1"/>
      <c r="B39" s="44" t="s">
        <v>44</v>
      </c>
      <c r="C39" s="47"/>
      <c r="D39" s="47"/>
      <c r="E39" s="53">
        <v>9969284.4799999967</v>
      </c>
      <c r="F39" s="61"/>
      <c r="G39" s="75">
        <f t="shared" si="0"/>
        <v>9969.2844799999966</v>
      </c>
      <c r="H39" s="75">
        <v>7276.8</v>
      </c>
      <c r="J39" s="53"/>
    </row>
    <row r="40" spans="1:10" x14ac:dyDescent="0.25">
      <c r="B40" s="21"/>
      <c r="C40" s="4"/>
      <c r="D40" s="4"/>
      <c r="E40" s="43"/>
      <c r="F40" s="18"/>
      <c r="G40" s="75">
        <f t="shared" si="0"/>
        <v>0</v>
      </c>
      <c r="I40" s="79">
        <f t="shared" ref="I40" si="11">+G40-H40</f>
        <v>0</v>
      </c>
      <c r="J40" s="53"/>
    </row>
    <row r="41" spans="1:10" ht="15" x14ac:dyDescent="0.4">
      <c r="B41" s="24" t="s">
        <v>16</v>
      </c>
      <c r="C41" s="6"/>
      <c r="D41" s="6" t="s">
        <v>12</v>
      </c>
      <c r="E41" s="49">
        <f>+E36+E37</f>
        <v>151986769.12</v>
      </c>
      <c r="F41" s="18"/>
      <c r="G41" s="75">
        <f t="shared" si="0"/>
        <v>151986.76912000001</v>
      </c>
      <c r="H41" s="82">
        <f>+H36+H37</f>
        <v>108862.3</v>
      </c>
      <c r="J41" s="53"/>
    </row>
    <row r="42" spans="1:10" x14ac:dyDescent="0.25">
      <c r="B42" s="25"/>
      <c r="C42" s="26"/>
      <c r="E42" s="53">
        <f>+E20-E41</f>
        <v>0</v>
      </c>
      <c r="F42" s="61"/>
      <c r="G42" s="53"/>
      <c r="H42" s="53">
        <f>+H20-H41</f>
        <v>0</v>
      </c>
      <c r="J42" s="53"/>
    </row>
    <row r="43" spans="1:10" x14ac:dyDescent="0.25">
      <c r="B43" s="25"/>
      <c r="C43" s="26"/>
      <c r="E43" s="43"/>
      <c r="F43" s="18"/>
      <c r="J43" s="53"/>
    </row>
    <row r="44" spans="1:10" x14ac:dyDescent="0.25">
      <c r="B44" s="27"/>
      <c r="D44" s="15"/>
      <c r="E44" s="43"/>
      <c r="F44" s="18"/>
    </row>
    <row r="45" spans="1:10" x14ac:dyDescent="0.25">
      <c r="B45" s="27"/>
      <c r="F45" s="18"/>
    </row>
    <row r="46" spans="1:10" hidden="1" x14ac:dyDescent="0.25">
      <c r="B46" s="27"/>
      <c r="F46" s="18"/>
    </row>
    <row r="47" spans="1:10" hidden="1" x14ac:dyDescent="0.25">
      <c r="B47" s="27"/>
      <c r="F47" s="18"/>
    </row>
    <row r="48" spans="1:10" hidden="1" x14ac:dyDescent="0.25">
      <c r="B48" s="27"/>
      <c r="F48" s="18"/>
    </row>
    <row r="49" spans="2:6" hidden="1" x14ac:dyDescent="0.25">
      <c r="B49" s="27"/>
      <c r="F49" s="18"/>
    </row>
    <row r="50" spans="2:6" hidden="1" x14ac:dyDescent="0.25">
      <c r="B50" s="27"/>
      <c r="F50" s="18"/>
    </row>
    <row r="51" spans="2:6" hidden="1" x14ac:dyDescent="0.25">
      <c r="B51" s="27"/>
      <c r="F51" s="18"/>
    </row>
    <row r="52" spans="2:6" hidden="1" x14ac:dyDescent="0.25">
      <c r="B52" s="27"/>
      <c r="F52" s="18"/>
    </row>
    <row r="53" spans="2:6" hidden="1" x14ac:dyDescent="0.25">
      <c r="B53" s="27"/>
      <c r="F53" s="18"/>
    </row>
    <row r="54" spans="2:6" hidden="1" x14ac:dyDescent="0.25">
      <c r="B54" s="27"/>
      <c r="F54" s="18"/>
    </row>
    <row r="55" spans="2:6" hidden="1" x14ac:dyDescent="0.25">
      <c r="B55" s="28"/>
      <c r="C55" s="7"/>
      <c r="F55" s="18"/>
    </row>
    <row r="56" spans="2:6" hidden="1" x14ac:dyDescent="0.25">
      <c r="B56" s="29"/>
      <c r="C56" s="9"/>
      <c r="F56" s="18"/>
    </row>
    <row r="57" spans="2:6" hidden="1" x14ac:dyDescent="0.25">
      <c r="B57" s="27"/>
      <c r="F57" s="18"/>
    </row>
    <row r="58" spans="2:6" hidden="1" x14ac:dyDescent="0.25">
      <c r="B58" s="27"/>
      <c r="F58" s="18"/>
    </row>
    <row r="59" spans="2:6" hidden="1" x14ac:dyDescent="0.25">
      <c r="B59" s="27"/>
      <c r="F59" s="18"/>
    </row>
    <row r="60" spans="2:6" hidden="1" x14ac:dyDescent="0.25">
      <c r="B60" s="27"/>
      <c r="F60" s="18"/>
    </row>
    <row r="61" spans="2:6" hidden="1" x14ac:dyDescent="0.25">
      <c r="B61" s="27"/>
      <c r="F61" s="18"/>
    </row>
    <row r="62" spans="2:6" hidden="1" x14ac:dyDescent="0.25">
      <c r="B62" s="27"/>
      <c r="F62" s="18"/>
    </row>
    <row r="63" spans="2:6" hidden="1" x14ac:dyDescent="0.25">
      <c r="B63" s="27"/>
      <c r="F63" s="18"/>
    </row>
    <row r="64" spans="2:6" hidden="1" x14ac:dyDescent="0.25">
      <c r="B64" s="27"/>
      <c r="F64" s="18"/>
    </row>
    <row r="65" spans="2:6" hidden="1" x14ac:dyDescent="0.25">
      <c r="B65" s="27"/>
      <c r="F65" s="18"/>
    </row>
    <row r="66" spans="2:6" hidden="1" x14ac:dyDescent="0.25">
      <c r="B66" s="27"/>
      <c r="F66" s="18"/>
    </row>
    <row r="67" spans="2:6" x14ac:dyDescent="0.25">
      <c r="B67" s="27"/>
      <c r="F67" s="18"/>
    </row>
    <row r="68" spans="2:6" x14ac:dyDescent="0.25">
      <c r="B68" s="27"/>
      <c r="F68" s="18"/>
    </row>
    <row r="69" spans="2:6" x14ac:dyDescent="0.25">
      <c r="B69" s="27"/>
      <c r="F69" s="18"/>
    </row>
    <row r="70" spans="2:6" x14ac:dyDescent="0.25">
      <c r="B70" s="27"/>
      <c r="F70" s="18"/>
    </row>
    <row r="71" spans="2:6" x14ac:dyDescent="0.25">
      <c r="B71" s="27"/>
      <c r="F71" s="18"/>
    </row>
    <row r="72" spans="2:6" x14ac:dyDescent="0.25">
      <c r="B72" s="27"/>
      <c r="F72" s="18"/>
    </row>
    <row r="73" spans="2:6" x14ac:dyDescent="0.25">
      <c r="B73" s="27"/>
      <c r="F73" s="18"/>
    </row>
    <row r="74" spans="2:6" x14ac:dyDescent="0.25">
      <c r="B74" s="27"/>
      <c r="F74" s="18"/>
    </row>
    <row r="75" spans="2:6" x14ac:dyDescent="0.25">
      <c r="B75" s="27"/>
      <c r="F75" s="18"/>
    </row>
    <row r="76" spans="2:6" x14ac:dyDescent="0.25">
      <c r="B76" s="27"/>
      <c r="F76" s="18"/>
    </row>
    <row r="77" spans="2:6" ht="13.8" thickBot="1" x14ac:dyDescent="0.3">
      <c r="B77" s="30"/>
      <c r="C77" s="31"/>
      <c r="D77" s="31"/>
      <c r="E77" s="31"/>
      <c r="F77" s="32"/>
    </row>
    <row r="78" spans="2:6" x14ac:dyDescent="0.25">
      <c r="F78" s="2"/>
    </row>
    <row r="79" spans="2:6" x14ac:dyDescent="0.25">
      <c r="F79" s="2"/>
    </row>
    <row r="80" spans="2:6" x14ac:dyDescent="0.25">
      <c r="F80" s="2"/>
    </row>
    <row r="81" spans="4:6" x14ac:dyDescent="0.25">
      <c r="D81" s="53"/>
      <c r="F81" s="2"/>
    </row>
    <row r="82" spans="4:6" x14ac:dyDescent="0.25">
      <c r="D82" s="53"/>
      <c r="F82" s="2"/>
    </row>
    <row r="83" spans="4:6" x14ac:dyDescent="0.25">
      <c r="D83" s="53"/>
      <c r="F83" s="2"/>
    </row>
    <row r="84" spans="4:6" x14ac:dyDescent="0.25">
      <c r="D84" s="53"/>
      <c r="E84" s="43"/>
      <c r="F84" s="2"/>
    </row>
    <row r="85" spans="4:6" x14ac:dyDescent="0.25">
      <c r="D85" s="53"/>
      <c r="F85" s="2"/>
    </row>
    <row r="86" spans="4:6" x14ac:dyDescent="0.25">
      <c r="D86" s="53"/>
    </row>
    <row r="87" spans="4:6" x14ac:dyDescent="0.25">
      <c r="D87" s="53"/>
    </row>
    <row r="88" spans="4:6" x14ac:dyDescent="0.25">
      <c r="D88" s="53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abSelected="1" topLeftCell="B7" zoomScaleNormal="100" workbookViewId="0">
      <selection activeCell="B45" sqref="B45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33203125" style="8" customWidth="1"/>
    <col min="9" max="9" width="15" style="8" customWidth="1"/>
    <col min="10" max="16384" width="9.109375" style="8"/>
  </cols>
  <sheetData>
    <row r="1" spans="1:9" ht="72" customHeight="1" x14ac:dyDescent="0.25">
      <c r="A1" s="33"/>
      <c r="B1" s="39"/>
      <c r="C1" s="40"/>
      <c r="D1" s="51"/>
    </row>
    <row r="2" spans="1:9" x14ac:dyDescent="0.25">
      <c r="A2" s="34"/>
      <c r="B2" s="134" t="s">
        <v>45</v>
      </c>
      <c r="C2" s="135"/>
      <c r="D2" s="136"/>
    </row>
    <row r="3" spans="1:9" x14ac:dyDescent="0.25">
      <c r="A3" s="34"/>
      <c r="B3" s="137" t="s">
        <v>22</v>
      </c>
      <c r="C3" s="138"/>
      <c r="D3" s="139"/>
    </row>
    <row r="4" spans="1:9" ht="12.75" customHeight="1" x14ac:dyDescent="0.25">
      <c r="A4" s="34"/>
      <c r="B4" s="137" t="s">
        <v>56</v>
      </c>
      <c r="C4" s="138"/>
      <c r="D4" s="139"/>
    </row>
    <row r="5" spans="1:9" ht="12.75" customHeight="1" thickBot="1" x14ac:dyDescent="0.3">
      <c r="A5" s="34"/>
      <c r="B5" s="140" t="s">
        <v>47</v>
      </c>
      <c r="C5" s="141"/>
      <c r="D5" s="142"/>
    </row>
    <row r="6" spans="1:9" ht="12.75" customHeight="1" x14ac:dyDescent="0.25">
      <c r="A6" s="34"/>
      <c r="B6" s="37"/>
      <c r="C6" s="38"/>
      <c r="D6" s="42"/>
    </row>
    <row r="7" spans="1:9" ht="28.95" customHeight="1" x14ac:dyDescent="0.25">
      <c r="A7" s="34"/>
      <c r="B7" s="90"/>
      <c r="C7" s="91"/>
      <c r="D7" s="92"/>
    </row>
    <row r="8" spans="1:9" x14ac:dyDescent="0.25">
      <c r="A8" s="34"/>
      <c r="B8" s="93" t="s">
        <v>23</v>
      </c>
      <c r="C8" s="13"/>
      <c r="D8" s="94">
        <f>+SUM(D9:D16)</f>
        <v>35227768.539999999</v>
      </c>
      <c r="E8" s="83">
        <f>+SUM(E9:E16)</f>
        <v>35227.768539999997</v>
      </c>
      <c r="F8" s="83">
        <f>+SUM(F9:F16)</f>
        <v>28712.5</v>
      </c>
      <c r="G8" s="68">
        <f>+E8-F8</f>
        <v>6515.2685399999973</v>
      </c>
      <c r="H8" s="88"/>
      <c r="I8" s="88"/>
    </row>
    <row r="9" spans="1:9" ht="15.6" customHeight="1" x14ac:dyDescent="0.25">
      <c r="A9" s="34"/>
      <c r="B9" s="95" t="s">
        <v>24</v>
      </c>
      <c r="C9" s="11"/>
      <c r="D9" s="96">
        <v>32987945.780000001</v>
      </c>
      <c r="E9" s="67">
        <f>+D9/1000</f>
        <v>32987.945780000002</v>
      </c>
      <c r="F9" s="67">
        <v>26108.6</v>
      </c>
      <c r="G9" s="68">
        <f t="shared" ref="G9:G37" si="0">+E9-F9</f>
        <v>6879.3457800000033</v>
      </c>
      <c r="H9" s="88"/>
      <c r="I9" s="88"/>
    </row>
    <row r="10" spans="1:9" ht="14.4" customHeight="1" x14ac:dyDescent="0.25">
      <c r="A10" s="34"/>
      <c r="B10" s="95" t="s">
        <v>25</v>
      </c>
      <c r="C10" s="11"/>
      <c r="D10" s="96">
        <v>86749.799999999988</v>
      </c>
      <c r="E10" s="67">
        <f t="shared" ref="E10:E37" si="1">+D10/1000</f>
        <v>86.749799999999993</v>
      </c>
      <c r="F10" s="66">
        <v>0.2</v>
      </c>
      <c r="G10" s="68">
        <f t="shared" si="0"/>
        <v>86.549799999999991</v>
      </c>
      <c r="H10" s="88"/>
      <c r="I10" s="88"/>
    </row>
    <row r="11" spans="1:9" ht="12" customHeight="1" x14ac:dyDescent="0.25">
      <c r="A11" s="34"/>
      <c r="B11" s="95" t="s">
        <v>26</v>
      </c>
      <c r="C11" s="11"/>
      <c r="D11" s="96">
        <v>471696.26</v>
      </c>
      <c r="E11" s="67">
        <f t="shared" si="1"/>
        <v>471.69626</v>
      </c>
      <c r="F11" s="8">
        <v>684.9</v>
      </c>
      <c r="G11" s="68">
        <f t="shared" si="0"/>
        <v>-213.20373999999998</v>
      </c>
      <c r="H11" s="88"/>
      <c r="I11" s="88"/>
    </row>
    <row r="12" spans="1:9" hidden="1" x14ac:dyDescent="0.25">
      <c r="A12" s="34"/>
      <c r="B12" s="97" t="s">
        <v>46</v>
      </c>
      <c r="C12" s="11"/>
      <c r="D12" s="96">
        <v>0</v>
      </c>
      <c r="E12" s="67">
        <f t="shared" si="1"/>
        <v>0</v>
      </c>
      <c r="F12" s="8">
        <v>40.5</v>
      </c>
      <c r="G12" s="68">
        <f t="shared" si="0"/>
        <v>-40.5</v>
      </c>
      <c r="H12" s="88"/>
      <c r="I12" s="88"/>
    </row>
    <row r="13" spans="1:9" ht="15.6" customHeight="1" x14ac:dyDescent="0.25">
      <c r="A13" s="34"/>
      <c r="B13" s="95" t="s">
        <v>27</v>
      </c>
      <c r="C13" s="11"/>
      <c r="D13" s="96">
        <v>10119.91</v>
      </c>
      <c r="E13" s="67">
        <f t="shared" si="1"/>
        <v>10.119909999999999</v>
      </c>
      <c r="F13" s="66">
        <v>2.5</v>
      </c>
      <c r="G13" s="68">
        <f t="shared" si="0"/>
        <v>7.6199099999999991</v>
      </c>
      <c r="H13" s="88"/>
      <c r="I13" s="88"/>
    </row>
    <row r="14" spans="1:9" x14ac:dyDescent="0.25">
      <c r="A14" s="34"/>
      <c r="B14" s="95" t="s">
        <v>28</v>
      </c>
      <c r="C14" s="11"/>
      <c r="D14" s="96">
        <v>64076.42</v>
      </c>
      <c r="E14" s="67">
        <f t="shared" si="1"/>
        <v>64.076419999999999</v>
      </c>
      <c r="F14" s="8">
        <v>76.3</v>
      </c>
      <c r="G14" s="68">
        <f t="shared" si="0"/>
        <v>-12.223579999999998</v>
      </c>
      <c r="H14" s="88"/>
      <c r="I14" s="88"/>
    </row>
    <row r="15" spans="1:9" ht="4.95" hidden="1" customHeight="1" x14ac:dyDescent="0.25">
      <c r="A15" s="34"/>
      <c r="B15" s="95" t="s">
        <v>41</v>
      </c>
      <c r="C15" s="11"/>
      <c r="D15" s="96">
        <v>0</v>
      </c>
      <c r="E15" s="67">
        <f t="shared" si="1"/>
        <v>0</v>
      </c>
      <c r="G15" s="68">
        <f t="shared" si="0"/>
        <v>0</v>
      </c>
      <c r="H15" s="88"/>
      <c r="I15" s="88"/>
    </row>
    <row r="16" spans="1:9" x14ac:dyDescent="0.25">
      <c r="A16" s="34"/>
      <c r="B16" s="95" t="s">
        <v>29</v>
      </c>
      <c r="C16" s="11"/>
      <c r="D16" s="96">
        <v>1607180.37</v>
      </c>
      <c r="E16" s="67">
        <f t="shared" si="1"/>
        <v>1607.18037</v>
      </c>
      <c r="F16" s="66">
        <v>1799.5</v>
      </c>
      <c r="G16" s="68">
        <f t="shared" si="0"/>
        <v>-192.31962999999996</v>
      </c>
      <c r="H16" s="88"/>
      <c r="I16" s="88"/>
    </row>
    <row r="17" spans="1:9" x14ac:dyDescent="0.25">
      <c r="A17" s="34"/>
      <c r="B17" s="98"/>
      <c r="C17" s="14"/>
      <c r="D17" s="96"/>
      <c r="E17" s="67"/>
      <c r="G17" s="68">
        <f t="shared" si="0"/>
        <v>0</v>
      </c>
      <c r="H17" s="88"/>
    </row>
    <row r="18" spans="1:9" x14ac:dyDescent="0.25">
      <c r="A18" s="34"/>
      <c r="B18" s="93" t="s">
        <v>30</v>
      </c>
      <c r="C18" s="13"/>
      <c r="D18" s="100">
        <f>+D19+D22+D20+D21+D23</f>
        <v>15124819.699999999</v>
      </c>
      <c r="E18" s="67">
        <f t="shared" si="1"/>
        <v>15124.8197</v>
      </c>
      <c r="F18" s="85">
        <f>+F19+F22+F20</f>
        <v>2841.3</v>
      </c>
      <c r="G18" s="68">
        <f t="shared" si="0"/>
        <v>12283.519700000001</v>
      </c>
      <c r="H18" s="88"/>
    </row>
    <row r="19" spans="1:9" x14ac:dyDescent="0.25">
      <c r="A19" s="34"/>
      <c r="B19" s="95" t="s">
        <v>31</v>
      </c>
      <c r="C19" s="11"/>
      <c r="D19" s="101">
        <v>3621688.41</v>
      </c>
      <c r="E19" s="67">
        <f t="shared" si="1"/>
        <v>3621.6884100000002</v>
      </c>
      <c r="F19" s="67">
        <v>2422</v>
      </c>
      <c r="G19" s="68">
        <f t="shared" si="0"/>
        <v>1199.6884100000002</v>
      </c>
      <c r="H19" s="88"/>
    </row>
    <row r="20" spans="1:9" x14ac:dyDescent="0.25">
      <c r="A20" s="34"/>
      <c r="B20" s="95" t="s">
        <v>51</v>
      </c>
      <c r="C20" s="11"/>
      <c r="D20" s="101">
        <v>248358.54</v>
      </c>
      <c r="E20" s="67">
        <f t="shared" si="1"/>
        <v>248.35854</v>
      </c>
      <c r="F20" s="8">
        <v>15.8</v>
      </c>
      <c r="G20" s="68">
        <f t="shared" si="0"/>
        <v>232.55853999999999</v>
      </c>
      <c r="H20" s="88"/>
    </row>
    <row r="21" spans="1:9" x14ac:dyDescent="0.25">
      <c r="A21" s="34"/>
      <c r="B21" s="95" t="s">
        <v>54</v>
      </c>
      <c r="C21" s="11"/>
      <c r="D21" s="101">
        <v>184141.76</v>
      </c>
      <c r="E21" s="67"/>
      <c r="G21" s="68"/>
      <c r="H21" s="88"/>
    </row>
    <row r="22" spans="1:9" ht="16.5" customHeight="1" x14ac:dyDescent="0.25">
      <c r="A22" s="34"/>
      <c r="B22" s="95" t="s">
        <v>29</v>
      </c>
      <c r="C22" s="11"/>
      <c r="D22" s="101">
        <v>837995.75</v>
      </c>
      <c r="E22" s="67">
        <f t="shared" si="1"/>
        <v>837.99575000000004</v>
      </c>
      <c r="F22" s="8">
        <v>403.5</v>
      </c>
      <c r="G22" s="68">
        <f t="shared" si="0"/>
        <v>434.49575000000004</v>
      </c>
      <c r="H22" s="88"/>
    </row>
    <row r="23" spans="1:9" ht="19.95" customHeight="1" x14ac:dyDescent="0.25">
      <c r="A23" s="34"/>
      <c r="B23" s="95" t="s">
        <v>32</v>
      </c>
      <c r="C23" s="13"/>
      <c r="D23" s="101">
        <v>10232635.239999998</v>
      </c>
      <c r="E23" s="67">
        <f t="shared" si="1"/>
        <v>10232.635239999998</v>
      </c>
      <c r="F23" s="67">
        <v>4929.8</v>
      </c>
      <c r="G23" s="68">
        <f t="shared" si="0"/>
        <v>5302.8352399999976</v>
      </c>
      <c r="H23" s="88"/>
    </row>
    <row r="24" spans="1:9" x14ac:dyDescent="0.25">
      <c r="A24" s="34"/>
      <c r="B24" s="93" t="s">
        <v>33</v>
      </c>
      <c r="C24" s="13"/>
      <c r="D24" s="102">
        <f>+D8-D18</f>
        <v>20102948.84</v>
      </c>
      <c r="E24" s="67">
        <f t="shared" si="1"/>
        <v>20102.948840000001</v>
      </c>
      <c r="F24" s="87">
        <f>F8-F18-F23</f>
        <v>20941.400000000001</v>
      </c>
      <c r="G24" s="68">
        <f t="shared" si="0"/>
        <v>-838.45116000000053</v>
      </c>
      <c r="H24" s="88"/>
    </row>
    <row r="25" spans="1:9" x14ac:dyDescent="0.25">
      <c r="A25" s="34"/>
      <c r="B25" s="98"/>
      <c r="C25" s="14"/>
      <c r="D25" s="99"/>
      <c r="E25" s="67">
        <f t="shared" si="1"/>
        <v>0</v>
      </c>
      <c r="G25" s="68">
        <f t="shared" si="0"/>
        <v>0</v>
      </c>
      <c r="H25" s="88"/>
    </row>
    <row r="26" spans="1:9" x14ac:dyDescent="0.25">
      <c r="A26" s="34"/>
      <c r="B26" s="93" t="s">
        <v>34</v>
      </c>
      <c r="C26" s="13"/>
      <c r="D26" s="100">
        <f>+SUM(D27:D29)</f>
        <v>17985191.799999997</v>
      </c>
      <c r="E26" s="67">
        <f t="shared" si="1"/>
        <v>17985.191799999997</v>
      </c>
      <c r="F26" s="85">
        <f>+SUM(F27:F29)</f>
        <v>21601</v>
      </c>
      <c r="G26" s="68">
        <f t="shared" si="0"/>
        <v>-3615.8082000000031</v>
      </c>
      <c r="H26" s="88"/>
    </row>
    <row r="27" spans="1:9" ht="20.399999999999999" customHeight="1" x14ac:dyDescent="0.25">
      <c r="A27" s="34"/>
      <c r="B27" s="95" t="s">
        <v>35</v>
      </c>
      <c r="C27" s="11"/>
      <c r="D27" s="103">
        <v>8807169.3300000001</v>
      </c>
      <c r="E27" s="67">
        <f t="shared" si="1"/>
        <v>8807.1693300000006</v>
      </c>
      <c r="F27" s="67">
        <v>9421</v>
      </c>
      <c r="G27" s="68">
        <f t="shared" si="0"/>
        <v>-613.83066999999937</v>
      </c>
      <c r="H27" s="88"/>
    </row>
    <row r="28" spans="1:9" ht="18" customHeight="1" x14ac:dyDescent="0.25">
      <c r="A28" s="34"/>
      <c r="B28" s="95" t="s">
        <v>36</v>
      </c>
      <c r="C28" s="11"/>
      <c r="D28" s="104">
        <v>7792455.9799999995</v>
      </c>
      <c r="E28" s="67">
        <f t="shared" si="1"/>
        <v>7792.4559799999997</v>
      </c>
      <c r="F28" s="67">
        <v>10550.9</v>
      </c>
      <c r="G28" s="68">
        <f t="shared" si="0"/>
        <v>-2758.4440199999999</v>
      </c>
      <c r="H28" s="88"/>
    </row>
    <row r="29" spans="1:9" ht="15.6" customHeight="1" x14ac:dyDescent="0.25">
      <c r="A29" s="34"/>
      <c r="B29" s="95" t="s">
        <v>37</v>
      </c>
      <c r="C29" s="11"/>
      <c r="D29" s="89">
        <v>1385566.4900000002</v>
      </c>
      <c r="E29" s="67">
        <f t="shared" si="1"/>
        <v>1385.5664900000002</v>
      </c>
      <c r="F29" s="67">
        <v>1629.1</v>
      </c>
      <c r="G29" s="68">
        <f t="shared" si="0"/>
        <v>-243.53350999999975</v>
      </c>
      <c r="H29" s="88"/>
    </row>
    <row r="30" spans="1:9" x14ac:dyDescent="0.25">
      <c r="A30" s="34"/>
      <c r="B30" s="98"/>
      <c r="C30" s="14"/>
      <c r="D30" s="105"/>
      <c r="E30" s="67">
        <f t="shared" si="1"/>
        <v>0</v>
      </c>
      <c r="G30" s="68">
        <f t="shared" si="0"/>
        <v>0</v>
      </c>
      <c r="H30" s="88"/>
      <c r="I30" s="88"/>
    </row>
    <row r="31" spans="1:9" x14ac:dyDescent="0.25">
      <c r="A31" s="34"/>
      <c r="B31" s="93" t="s">
        <v>52</v>
      </c>
      <c r="C31" s="13"/>
      <c r="D31" s="94">
        <f>+D24-D26</f>
        <v>2117757.0400000028</v>
      </c>
      <c r="E31" s="67">
        <f t="shared" si="1"/>
        <v>2117.7570400000027</v>
      </c>
      <c r="F31" s="83">
        <f>+F24-F26</f>
        <v>-659.59999999999854</v>
      </c>
      <c r="G31" s="68">
        <f t="shared" si="0"/>
        <v>2777.3570400000012</v>
      </c>
      <c r="H31" s="88"/>
    </row>
    <row r="32" spans="1:9" ht="29.25" customHeight="1" x14ac:dyDescent="0.25">
      <c r="A32" s="34"/>
      <c r="B32" s="106" t="s">
        <v>42</v>
      </c>
      <c r="C32" s="13"/>
      <c r="D32" s="107">
        <v>1720322.24</v>
      </c>
      <c r="E32" s="67">
        <f t="shared" si="1"/>
        <v>1720.32224</v>
      </c>
      <c r="F32" s="67">
        <v>2938.8</v>
      </c>
      <c r="G32" s="68">
        <f t="shared" si="0"/>
        <v>-1218.4777600000002</v>
      </c>
      <c r="H32" s="88"/>
    </row>
    <row r="33" spans="1:8" ht="12.6" customHeight="1" x14ac:dyDescent="0.25">
      <c r="A33" s="34"/>
      <c r="B33" s="95"/>
      <c r="C33" s="13"/>
      <c r="D33" s="108"/>
      <c r="E33" s="67">
        <f t="shared" si="1"/>
        <v>0</v>
      </c>
      <c r="G33" s="68">
        <f t="shared" si="0"/>
        <v>0</v>
      </c>
      <c r="H33" s="88"/>
    </row>
    <row r="34" spans="1:8" ht="27.6" customHeight="1" x14ac:dyDescent="0.25">
      <c r="A34" s="34"/>
      <c r="B34" s="93" t="s">
        <v>48</v>
      </c>
      <c r="C34" s="13"/>
      <c r="D34" s="109">
        <f>+D31+D32</f>
        <v>3838079.2800000031</v>
      </c>
      <c r="E34" s="67">
        <f t="shared" si="1"/>
        <v>3838.0792800000031</v>
      </c>
      <c r="F34" s="84">
        <f>+F31+F32</f>
        <v>2279.2000000000016</v>
      </c>
      <c r="G34" s="68">
        <f t="shared" si="0"/>
        <v>1558.8792800000015</v>
      </c>
    </row>
    <row r="35" spans="1:8" ht="18" customHeight="1" x14ac:dyDescent="0.25">
      <c r="A35" s="34"/>
      <c r="B35" s="110" t="s">
        <v>38</v>
      </c>
      <c r="C35" s="12"/>
      <c r="D35" s="111">
        <v>1145626.3956406175</v>
      </c>
      <c r="E35" s="67">
        <f t="shared" si="1"/>
        <v>1145.6263956406174</v>
      </c>
      <c r="F35" s="66">
        <v>247.4</v>
      </c>
      <c r="G35" s="68">
        <f t="shared" si="0"/>
        <v>898.2263956406174</v>
      </c>
    </row>
    <row r="36" spans="1:8" ht="22.5" hidden="1" customHeight="1" x14ac:dyDescent="0.25">
      <c r="A36" s="34"/>
      <c r="B36" s="95" t="s">
        <v>40</v>
      </c>
      <c r="C36" s="13"/>
      <c r="D36" s="112">
        <v>0</v>
      </c>
      <c r="E36" s="67">
        <f t="shared" si="1"/>
        <v>0</v>
      </c>
      <c r="F36" s="69"/>
      <c r="G36" s="68">
        <f t="shared" si="0"/>
        <v>0</v>
      </c>
    </row>
    <row r="37" spans="1:8" ht="20.25" customHeight="1" thickBot="1" x14ac:dyDescent="0.3">
      <c r="A37" s="34"/>
      <c r="B37" s="93" t="s">
        <v>49</v>
      </c>
      <c r="C37" s="13"/>
      <c r="D37" s="113">
        <f>+D34-D35</f>
        <v>2692452.8843593858</v>
      </c>
      <c r="E37" s="67">
        <f t="shared" si="1"/>
        <v>2692.4528843593857</v>
      </c>
      <c r="F37" s="86">
        <f>+F34-F35</f>
        <v>2031.8000000000015</v>
      </c>
      <c r="G37" s="68">
        <f t="shared" si="0"/>
        <v>660.65288435938419</v>
      </c>
      <c r="H37" s="122"/>
    </row>
    <row r="38" spans="1:8" ht="13.8" thickTop="1" x14ac:dyDescent="0.25">
      <c r="A38" s="34"/>
      <c r="B38" s="98"/>
      <c r="C38" s="14"/>
      <c r="D38" s="114">
        <f>+D37-[1]ER!$B$32</f>
        <v>0</v>
      </c>
      <c r="E38" s="74"/>
    </row>
    <row r="39" spans="1:8" x14ac:dyDescent="0.25">
      <c r="A39" s="34"/>
      <c r="B39" s="115"/>
      <c r="C39" s="36"/>
      <c r="D39" s="116"/>
      <c r="E39" s="74"/>
    </row>
    <row r="40" spans="1:8" x14ac:dyDescent="0.25">
      <c r="A40" s="34"/>
      <c r="B40" s="117"/>
      <c r="D40" s="105"/>
      <c r="E40" s="74"/>
    </row>
    <row r="41" spans="1:8" ht="19.5" customHeight="1" x14ac:dyDescent="0.25">
      <c r="A41" s="34"/>
      <c r="B41" s="117"/>
      <c r="D41" s="105"/>
      <c r="E41" s="74"/>
    </row>
    <row r="42" spans="1:8" ht="22.5" customHeight="1" x14ac:dyDescent="0.25">
      <c r="A42" s="34"/>
      <c r="B42" s="117"/>
      <c r="D42" s="105"/>
      <c r="E42" s="74"/>
    </row>
    <row r="43" spans="1:8" x14ac:dyDescent="0.25">
      <c r="A43" s="34"/>
      <c r="B43" s="117"/>
      <c r="D43" s="105"/>
      <c r="E43" s="74"/>
    </row>
    <row r="44" spans="1:8" x14ac:dyDescent="0.25">
      <c r="A44" s="34"/>
      <c r="B44" s="117"/>
      <c r="D44" s="105"/>
    </row>
    <row r="45" spans="1:8" x14ac:dyDescent="0.25">
      <c r="A45" s="34"/>
      <c r="B45" s="117"/>
      <c r="D45" s="105"/>
    </row>
    <row r="46" spans="1:8" x14ac:dyDescent="0.25">
      <c r="A46" s="34"/>
      <c r="B46" s="117"/>
      <c r="D46" s="105"/>
    </row>
    <row r="47" spans="1:8" x14ac:dyDescent="0.25">
      <c r="A47" s="34"/>
      <c r="B47" s="117"/>
      <c r="D47" s="105"/>
    </row>
    <row r="48" spans="1:8" x14ac:dyDescent="0.25">
      <c r="A48" s="34"/>
      <c r="B48" s="117"/>
      <c r="D48" s="105"/>
    </row>
    <row r="49" spans="1:20" ht="13.8" thickBot="1" x14ac:dyDescent="0.3">
      <c r="A49" s="35"/>
      <c r="B49" s="118"/>
      <c r="C49" s="119"/>
      <c r="D49" s="120"/>
    </row>
    <row r="50" spans="1:20" x14ac:dyDescent="0.25">
      <c r="D50" s="52"/>
    </row>
    <row r="51" spans="1:20" x14ac:dyDescent="0.25">
      <c r="D51" s="52">
        <f>+D3</f>
        <v>0</v>
      </c>
    </row>
    <row r="52" spans="1:20" x14ac:dyDescent="0.25">
      <c r="D52" s="70"/>
    </row>
    <row r="57" spans="1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5:20" x14ac:dyDescent="0.25"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ER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</cp:lastModifiedBy>
  <cp:lastPrinted>2020-01-24T18:14:00Z</cp:lastPrinted>
  <dcterms:created xsi:type="dcterms:W3CDTF">2010-07-07T18:45:06Z</dcterms:created>
  <dcterms:modified xsi:type="dcterms:W3CDTF">2022-11-23T22:47:31Z</dcterms:modified>
</cp:coreProperties>
</file>