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2\"/>
    </mc:Choice>
  </mc:AlternateContent>
  <xr:revisionPtr revIDLastSave="0" documentId="13_ncr:1_{D99FA99B-BDEA-4695-9273-446A009EC934}" xr6:coauthVersionLast="47" xr6:coauthVersionMax="47" xr10:uidLastSave="{00000000-0000-0000-0000-000000000000}"/>
  <bookViews>
    <workbookView xWindow="-120" yWindow="-120" windowWidth="20730" windowHeight="11160" xr2:uid="{8E934B54-D3BE-454F-8E10-E431ACC8942C}"/>
  </bookViews>
  <sheets>
    <sheet name="BG OCT" sheetId="1" r:id="rId1"/>
    <sheet name="ER OCT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[2]Balance!#REF!</definedName>
    <definedName name="_DAT7">[2]Balance!#REF!</definedName>
    <definedName name="_DAT8">#REF!</definedName>
    <definedName name="_DAT9">#REF!</definedName>
    <definedName name="_xlnm._FilterDatabase" localSheetId="1" hidden="1">'ER OCT'!#REF!</definedName>
    <definedName name="_xlnm._FilterDatabase">#N/A</definedName>
    <definedName name="_g4" hidden="1">{#N/A,#N/A,FALSE,"model"}</definedName>
    <definedName name="_Re97">'[3]Com-Emp'!$B$57:$M$57</definedName>
    <definedName name="a" hidden="1">{#N/A,#N/A,FALSE,"model"}</definedName>
    <definedName name="ACCLAIM">#REF!</definedName>
    <definedName name="ACCLAIM2">#REF!</definedName>
    <definedName name="ACTIVO">#REF!</definedName>
    <definedName name="AD" localSheetId="1">#REF!</definedName>
    <definedName name="AD">#REF!</definedName>
    <definedName name="adasd">IF(Values_Entered,Header_Row+Number_of_Payments,Header_Row)</definedName>
    <definedName name="ADJUSTED_FIGURES" localSheetId="1">#REF!</definedName>
    <definedName name="ADJUSTED_FIGURES">#REF!</definedName>
    <definedName name="afp_Abr">[4]Empl!$FS$8:$FS$517</definedName>
    <definedName name="afp_Ago">[4]Empl!$FW$8:$FW$517</definedName>
    <definedName name="afp_Dic">[4]Empl!$GA$8:$GA$517</definedName>
    <definedName name="afp_Ene">[4]Empl!$FP$8:$FP$517</definedName>
    <definedName name="afp_Feb">[4]Empl!$FQ$8:$FQ$517</definedName>
    <definedName name="afp_Jul">[4]Empl!$FV$8:$FV$517</definedName>
    <definedName name="afp_Jun">[4]Empl!$FU$8:$FU$517</definedName>
    <definedName name="afp_Mar">[4]Empl!$FR$8:$FR$517</definedName>
    <definedName name="afp_May">[4]Empl!$FT$8:$FT$517</definedName>
    <definedName name="afp_Nov">[4]Empl!$FZ$8:$FZ$517</definedName>
    <definedName name="afp_Oct">[4]Empl!$FY$8:$FY$517</definedName>
    <definedName name="afp_Sep">[4]Empl!$FX$8:$FX$517</definedName>
    <definedName name="Ag_Abr">[4]Empl!$DS$8:$DS$517</definedName>
    <definedName name="Ag_Ago">[4]Empl!$DW$8:$DW$517</definedName>
    <definedName name="Ag_Dic">[4]Empl!$EA$8:$EA$517</definedName>
    <definedName name="Ag_Ene">[4]Empl!$DP$8:$DP$517</definedName>
    <definedName name="Ag_Feb">[4]Empl!$DQ$8:$DQ$517</definedName>
    <definedName name="Ag_Jul">[4]Empl!$DV$8:$DV$517</definedName>
    <definedName name="Ag_Jun">[4]Empl!$DU$8:$DU$517</definedName>
    <definedName name="Ag_Mar">[4]Empl!$DR$8:$DR$517</definedName>
    <definedName name="Ag_May">[4]Empl!$DT$8:$DT$517</definedName>
    <definedName name="Ag_Nov">[4]Empl!$DZ$8:$DZ$517</definedName>
    <definedName name="Ag_Oct">[4]Empl!$DY$8:$DY$517</definedName>
    <definedName name="Ag_Sep">[4]Empl!$DX$8:$DX$517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0">'BG OCT'!$A$1:$E$77</definedName>
    <definedName name="_xlnm.Print_Area" localSheetId="1">'ER OCT'!$B$1:$E$60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'[5]lista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[4]Empl!$BS$8:$BS$517</definedName>
    <definedName name="Bono_Ago">[4]Empl!$BW$8:$BW$517</definedName>
    <definedName name="Bono_Dic">[4]Empl!$CA$8:$CA$517</definedName>
    <definedName name="Bono_Ene">[4]Empl!$BP$8:$BP$517</definedName>
    <definedName name="Bono_Feb">[4]Empl!$BQ$8:$BQ$517</definedName>
    <definedName name="Bono_Jul">[4]Empl!$BV$8:$BV$517</definedName>
    <definedName name="Bono_Jun">[4]Empl!$BU$8:$BU$517</definedName>
    <definedName name="Bono_Mar">[4]Empl!$BR$8:$BR$517</definedName>
    <definedName name="Bono_May">[4]Empl!$BT$8:$BT$517</definedName>
    <definedName name="Bono_Nov">[4]Empl!$BZ$8:$BZ$517</definedName>
    <definedName name="Bono_Oct">[4]Empl!$BY$8:$BY$517</definedName>
    <definedName name="Bono_Sep">[4]Empl!$BX$8:$BX$517</definedName>
    <definedName name="BRASIL" localSheetId="1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[6]CAR04B!$U$2:$U$899</definedName>
    <definedName name="CC">[4]Empl!$Q$8:$Q$517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1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[7]Celular!#REF!</definedName>
    <definedName name="Cuadro_1_10">[7]Celular!#REF!</definedName>
    <definedName name="Cuadro_1_11">[7]Celular!#REF!</definedName>
    <definedName name="Cuadro_1_12">[7]Celular!#REF!</definedName>
    <definedName name="Cuadro_1_13">[7]Celular!#REF!</definedName>
    <definedName name="Cuadro_1_14">[7]Celular!#REF!</definedName>
    <definedName name="Cuadro_1_15">[7]Celular!#REF!</definedName>
    <definedName name="Cuadro_1_16">[7]Celular!#REF!</definedName>
    <definedName name="Cuadro_1_2">[7]Celular!#REF!</definedName>
    <definedName name="Cuadro_1_3">[7]Celular!#REF!</definedName>
    <definedName name="Cuadro_1_4">[7]Celular!#REF!</definedName>
    <definedName name="Cuadro_1_5">[7]Celular!#REF!</definedName>
    <definedName name="Cuadro_1_6">[7]Celular!#REF!</definedName>
    <definedName name="Cuadro_1_7">[7]Celular!#REF!</definedName>
    <definedName name="Cuadro_1_8">[7]Celular!#REF!</definedName>
    <definedName name="Cuadro_1_9">[7]Celular!#REF!</definedName>
    <definedName name="cuentas">#N/A</definedName>
    <definedName name="Currency">[8]Instructions!$C$16</definedName>
    <definedName name="DATA1">[9]E1!#REF!</definedName>
    <definedName name="DATA10">[9]E1!#REF!</definedName>
    <definedName name="DATA11">[9]E1!#REF!</definedName>
    <definedName name="DATA12">[9]E1!#REF!</definedName>
    <definedName name="DATA13">[9]E1!#REF!</definedName>
    <definedName name="DATA14">[9]E1!#REF!</definedName>
    <definedName name="DATA15">[9]E1!#REF!</definedName>
    <definedName name="DATA16">[9]E1!#REF!</definedName>
    <definedName name="DATA17">[9]E1!#REF!</definedName>
    <definedName name="DATA2">[9]E1!#REF!</definedName>
    <definedName name="DATA3">[9]E1!#REF!</definedName>
    <definedName name="DATA4">[9]E1!#REF!</definedName>
    <definedName name="DATA5">[9]E1!#REF!</definedName>
    <definedName name="DATA6">[9]E1!#REF!</definedName>
    <definedName name="DATA7">[9]E1!#REF!</definedName>
    <definedName name="DATA8">[9]E1!#REF!</definedName>
    <definedName name="DATA9">[9]E1!#REF!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sads">IF(Loan_Amount*Interest_Rate*Loan_Years*Loan_Start&gt;0,1,0)</definedName>
    <definedName name="DYNASTY" localSheetId="1">#REF!</definedName>
    <definedName name="DYNASTY">#REF!</definedName>
    <definedName name="eeeeeeeee" hidden="1">{#N/A,#N/A,FALSE,"model"}</definedName>
    <definedName name="eeeeeeeeeee" hidden="1">{#N/A,#N/A,FALSE,"model"}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'[10]Tabla de amortización'!$I$18:$I$377</definedName>
    <definedName name="escenarios">[11]Sensibilidad!$CD$10:$CD$93</definedName>
    <definedName name="F_Growth">'[12]Datos Financieros'!$C$78</definedName>
    <definedName name="F_Int_1">'[13]Datos Financieros'!#REF!</definedName>
    <definedName name="factor">#REF!</definedName>
    <definedName name="fede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IFTH_AVENUE" localSheetId="1">#REF!</definedName>
    <definedName name="FIFTH_AVENUE">#REF!</definedName>
    <definedName name="Financiado">[6]CAR04B!$O$2:$O$899</definedName>
    <definedName name="Full_Print">'[10]Tabla de amortización'!$A$1:$I$377</definedName>
    <definedName name="FX">[14]Sensitivities!$C$20:$O$20</definedName>
    <definedName name="FXRate">[8]Instructions!$C$18</definedName>
    <definedName name="GastoFinancieroaOctubre">SUM(#REF!)</definedName>
    <definedName name="GastoFinancieroTotal">SUM(#REF!)</definedName>
    <definedName name="Gra_Abr">[4]Empl!$CF$8:$CF$517</definedName>
    <definedName name="Gra_Ago">[4]Empl!$CJ$8:$CJ$517</definedName>
    <definedName name="Gra_Dic">[4]Empl!$CN$8:$CN$517</definedName>
    <definedName name="Gra_Ene">[4]Empl!$CC$8:$CC$517</definedName>
    <definedName name="Gra_Feb">[4]Empl!$CD$8:$CD$517</definedName>
    <definedName name="Gra_Jul">[4]Empl!$CI$8:$CI$517</definedName>
    <definedName name="Gra_Jun">[4]Empl!$CH$8:$CH$517</definedName>
    <definedName name="Gra_Mar">[4]Empl!$CE$8:$CE$517</definedName>
    <definedName name="Gra_May">[4]Empl!$CG$8:$CG$517</definedName>
    <definedName name="Gra_Nov">[4]Empl!$CM$8:$CM$517</definedName>
    <definedName name="Gra_Oct">[4]Empl!$CL$8:$CL$517</definedName>
    <definedName name="Gra_Sep">[4]Empl!$CK$8:$CK$517</definedName>
    <definedName name="GtosReal">#REF!</definedName>
    <definedName name="GtosRealAcum">#REF!</definedName>
    <definedName name="HABER">#REF!</definedName>
    <definedName name="Header_Row">ROW('[10]Tabla de amortización'!$A$17:$IV$17)</definedName>
    <definedName name="Hoja1" hidden="1">{#N/A,#N/A,FALSE,"model"}</definedName>
    <definedName name="HojaB">#REF!</definedName>
    <definedName name="IMPERIAL" localSheetId="1">#REF!</definedName>
    <definedName name="IMPERIAL">#REF!</definedName>
    <definedName name="imprimir">#N/A</definedName>
    <definedName name="In_Abr">[4]Empl!$GF$8:$GF$517</definedName>
    <definedName name="In_Ago">[4]Empl!$GJ$8:$GJ$517</definedName>
    <definedName name="In_Dic">[4]Empl!$GN$8:$GN$517</definedName>
    <definedName name="In_Ene">[4]Empl!$GC$8:$GC$517</definedName>
    <definedName name="In_Feb">[4]Empl!$GD$8:$GD$517</definedName>
    <definedName name="In_Jul">[4]Empl!$GI$8:$GI$517</definedName>
    <definedName name="In_Jun">[4]Empl!$GH$8:$GH$517</definedName>
    <definedName name="In_Mar">[4]Empl!$GE$8:$GE$517</definedName>
    <definedName name="In_May">[4]Empl!$GG$8:$GG$517</definedName>
    <definedName name="In_Nov">[4]Empl!$GM$8:$GM$517</definedName>
    <definedName name="In_Oct">[4]Empl!$GL$8:$GL$517</definedName>
    <definedName name="In_Sep">[4]Empl!$GK$8:$GK$517</definedName>
    <definedName name="ind_Abr">[4]Empl!$ES$8:$ES$517</definedName>
    <definedName name="ind_Ago">[4]Empl!$EW$8:$EW$517</definedName>
    <definedName name="ind_Dic">[4]Empl!$FA$8:$FA$517</definedName>
    <definedName name="ind_Ene">[4]Empl!$EP$8:$EP$517</definedName>
    <definedName name="ind_Feb">[4]Empl!$EQ$8:$EQ$517</definedName>
    <definedName name="ind_Jul">[4]Empl!$EV$8:$EV$517</definedName>
    <definedName name="ind_Jun">[4]Empl!$EU$8:$EU$517</definedName>
    <definedName name="ind_Mar">[4]Empl!$ER$8:$ER$517</definedName>
    <definedName name="ind_May">[4]Empl!$ET$8:$ET$517</definedName>
    <definedName name="ind_Nov">[4]Empl!$EZ$8:$EZ$517</definedName>
    <definedName name="ind_Oct">[4]Empl!$EY$8:$EY$517</definedName>
    <definedName name="ind_Sep">[4]Empl!$EX$8:$EX$517</definedName>
    <definedName name="IngReal">#REF!</definedName>
    <definedName name="IngRealAcum">#REF!</definedName>
    <definedName name="ingresos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put">#N/A</definedName>
    <definedName name="Interest_Rate">'[10]Tabla de amortización'!$D$7</definedName>
    <definedName name="Interval_cutoff">#REF!</definedName>
    <definedName name="INVMAR">'[15]FISICO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[4]Empl!$FF$8:$FF$517</definedName>
    <definedName name="Isss_Ago">[4]Empl!$FJ$8:$FJ$517</definedName>
    <definedName name="Isss_Dic">[4]Empl!$FN$8:$FN$517</definedName>
    <definedName name="Isss_Ene">[4]Empl!$FC$8:$FC$517</definedName>
    <definedName name="Isss_Feb">[4]Empl!$FD$8:$FD$517</definedName>
    <definedName name="Isss_Jul">[4]Empl!$FI$8:$FI$517</definedName>
    <definedName name="Isss_Jun">[4]Empl!$FH$8:$FH$517</definedName>
    <definedName name="Isss_Mar">[4]Empl!$FE$8:$FE$517</definedName>
    <definedName name="Isss_May">[4]Empl!$FG$8:$FG$517</definedName>
    <definedName name="Isss_Nov">[4]Empl!$FM$8:$FM$517</definedName>
    <definedName name="Isss_Oct">[4]Empl!$FL$8:$FL$517</definedName>
    <definedName name="Isss_Sep">[4]Empl!$FK$8:$FK$517</definedName>
    <definedName name="J_cutoff">#REF!</definedName>
    <definedName name="Last_Row">IF(Values_Entered,Header_Row+Number_of_Payments,Header_Row)</definedName>
    <definedName name="LEBARON_COUPE" localSheetId="1">#REF!</definedName>
    <definedName name="LEBARON_COUPE">#REF!</definedName>
    <definedName name="LEBARON_SEDAN" localSheetId="1">#REF!</definedName>
    <definedName name="LEBARON_SEDAN">#REF!</definedName>
    <definedName name="ll">[16]Const!$G$1:$H$13</definedName>
    <definedName name="Loan_Amount">'[10]Tabla de amortización'!$D$6</definedName>
    <definedName name="Loan_Start">'[10]Tabla de amortización'!$D$10</definedName>
    <definedName name="Loan_Years">'[10]Tabla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[17]Recprop!$C$7:$L$7</definedName>
    <definedName name="MAñoA">#REF!</definedName>
    <definedName name="Marcas_GrupoQ">[6]CAR04B!$T$2:$T$899</definedName>
    <definedName name="MARGEN">'[5]MARG DE VENTAS'!$A$1:$R$22</definedName>
    <definedName name="MARGTRIMESTRES">#REF!</definedName>
    <definedName name="mes">[18]CONTRATO!$AE$1</definedName>
    <definedName name="MesA">#REF!</definedName>
    <definedName name="MesAA">#REF!</definedName>
    <definedName name="MesAAnt">[19]Const!$B$6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'[20]Summary ($)'!#REF!</definedName>
    <definedName name="Monetary_Precision">#REF!</definedName>
    <definedName name="NEW_YORKER" localSheetId="1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ayment_Date">DATE(YEAR(Loan_Start),MONTH(Loan_Start)+Payment_Number,DAY(Loan_Start))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1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Area_Reset">OFFSET(Full_Print,0,0,Last_Row)</definedName>
    <definedName name="Print_Range">#REF!</definedName>
    <definedName name="Print_Titles_MI">#REF!</definedName>
    <definedName name="proceso">#N/A</definedName>
    <definedName name="pseptiembre">#REF!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[15]INGRESOS!$A$1:$C$25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" hidden="1">{"SECQ",#N/A,TRUE,"SE"}</definedName>
    <definedName name="rseptiembre">#REF!</definedName>
    <definedName name="s">#N/A</definedName>
    <definedName name="sa">#N/A</definedName>
    <definedName name="SE_Abr">[4]Empl!$AS$8:$AS$517</definedName>
    <definedName name="SE_Ago">[4]Empl!$AW$8:$AW$517</definedName>
    <definedName name="SE_Dic">[4]Empl!$BA$8:$BA$517</definedName>
    <definedName name="SE_Ene">[4]Empl!$AP$8:$AP$517</definedName>
    <definedName name="SE_Feb">[4]Empl!$AQ$8:$AQ$517</definedName>
    <definedName name="SE_Jul">[4]Empl!$AV$8:$AV$517</definedName>
    <definedName name="SE_Jun">[4]Empl!$AU$8:$AU$517</definedName>
    <definedName name="SE_Mar">[4]Empl!$AR$8:$AR$517</definedName>
    <definedName name="SE_May">[4]Empl!$AT$8:$AT$517</definedName>
    <definedName name="SE_Nov">[4]Empl!$AZ$8:$AZ$517</definedName>
    <definedName name="SE_Oct">[4]Empl!$AY$8:$AY$517</definedName>
    <definedName name="SE_Sep">[4]Empl!$AX$8:$AX$517</definedName>
    <definedName name="SEMESAÑO">#REF!</definedName>
    <definedName name="sencount" hidden="1">1</definedName>
    <definedName name="SG_Abr">[4]Empl!$BF$8:$BF$517</definedName>
    <definedName name="SG_Ago">[4]Empl!$BJ$8:$BJ$517</definedName>
    <definedName name="SG_Dic">[4]Empl!$BN$8:$BN$517</definedName>
    <definedName name="SG_Ene">[4]Empl!$BC$8:$BC$517</definedName>
    <definedName name="SG_Feb">[4]Empl!$BD$8:$BD$517</definedName>
    <definedName name="SG_Jul">[4]Empl!$BI$8:$BI$517</definedName>
    <definedName name="SG_Jun">[4]Empl!$BH$8:$BH$517</definedName>
    <definedName name="SG_Mar">[4]Empl!$BE$8:$BE$517</definedName>
    <definedName name="SG_May">[4]Empl!$BG$8:$BG$517</definedName>
    <definedName name="SG_Nov">[4]Empl!$BM$8:$BM$517</definedName>
    <definedName name="SG_Oct">[4]Empl!$BL$8:$BL$517</definedName>
    <definedName name="SG_Sep">[4]Empl!$BK$8:$BK$517</definedName>
    <definedName name="SHADOW">#REF!</definedName>
    <definedName name="SisReal97">[21]SisReal97!$A$1:$M$770</definedName>
    <definedName name="SPIRIT">#REF!</definedName>
    <definedName name="SUNDANCE">#REF!</definedName>
    <definedName name="t_crediauto" localSheetId="1">[22]GUA!#REF!</definedName>
    <definedName name="t_crediauto">[22]GUA!#REF!</definedName>
    <definedName name="t_grupoq" localSheetId="1">[22]GUA!#REF!</definedName>
    <definedName name="t_grupoq">[22]GUA!#REF!</definedName>
    <definedName name="t_inter" localSheetId="1">[22]GUA!#REF!</definedName>
    <definedName name="t_inter">[22]GUA!#REF!</definedName>
    <definedName name="t_servicial" localSheetId="1">[22]GUA!#REF!</definedName>
    <definedName name="t_servicial">[22]GUA!#REF!</definedName>
    <definedName name="TALON" localSheetId="1">#REF!</definedName>
    <definedName name="TALON">#REF!</definedName>
    <definedName name="tc">[23]TMB!$F$87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[4]Empl!$O$8:$O$517</definedName>
    <definedName name="TIPOj">[4]Empl!$P$8:$P$517</definedName>
    <definedName name="_xlnm.Print_Titles" localSheetId="1">'ER OCT'!$5:$5</definedName>
    <definedName name="TOTAL_CAR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[4]Empl!$EF$8:$EF$517</definedName>
    <definedName name="Vac_Ago">[4]Empl!$EJ$8:$EJ$517</definedName>
    <definedName name="Vac_Dic">[4]Empl!$EN$8:$EN$517</definedName>
    <definedName name="Vac_Ene">[4]Empl!$EC$8:$EC$517</definedName>
    <definedName name="Vac_Feb">[4]Empl!$ED$8:$ED$517</definedName>
    <definedName name="Vac_Jul">[4]Empl!$EI$8:$EI$517</definedName>
    <definedName name="Vac_Jun">[4]Empl!$EH$8:$EH$517</definedName>
    <definedName name="Vac_Mar">[4]Empl!$EE$8:$EE$517</definedName>
    <definedName name="Vac_May">[4]Empl!$EG$8:$EG$517</definedName>
    <definedName name="Vac_Nov">[4]Empl!$EM$8:$EM$517</definedName>
    <definedName name="Vac_Oct">[4]Empl!$EL$8:$EL$517</definedName>
    <definedName name="Vac_Sep">[4]Empl!$EK$8:$EK$517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wewew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Aging._.and._.Trend._.Analysis." hidden="1">{#N/A,#N/A,FALSE,"Aging Summary";#N/A,#N/A,FALSE,"Ratio Analysis";#N/A,#N/A,FALSE,"Test 120 Day Accts";#N/A,#N/A,FALSE,"Tickmarks"}</definedName>
    <definedName name="wrn.ANALISIS._.SENSIBILIDAD." hidden="1">{#N/A,#N/A,FALSE,"BALANCE";#N/A,#N/A,FALSE,"CUENTA DE PYG";#N/A,#N/A,FALSE,"RATIOS"}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GESTION.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INFORME._.02.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P." hidden="1">{"SECQ",#N/A,TRUE,"SE"}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1.history" hidden="1">{#N/A,#N/A,FALSE,"model"}</definedName>
    <definedName name="wrn3.histroic" hidden="1">{#N/A,#N/A,FALSE,"model"}</definedName>
    <definedName name="x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2" l="1"/>
  <c r="E45" i="2"/>
  <c r="E40" i="2"/>
  <c r="E16" i="2"/>
  <c r="E12" i="2"/>
  <c r="B5" i="2"/>
  <c r="B4" i="2"/>
  <c r="E68" i="1"/>
  <c r="E69" i="1" s="1"/>
  <c r="E57" i="1"/>
  <c r="E48" i="1"/>
  <c r="E59" i="1" s="1"/>
  <c r="E30" i="1"/>
  <c r="E32" i="1" s="1"/>
  <c r="E18" i="1"/>
  <c r="E6" i="1"/>
  <c r="E41" i="2" l="1"/>
  <c r="E48" i="2" s="1"/>
  <c r="E54" i="2" s="1"/>
  <c r="E71" i="1"/>
  <c r="E34" i="1"/>
  <c r="E72" i="1" l="1"/>
</calcChain>
</file>

<file path=xl/sharedStrings.xml><?xml version="1.0" encoding="utf-8"?>
<sst xmlns="http://schemas.openxmlformats.org/spreadsheetml/2006/main" count="130" uniqueCount="107">
  <si>
    <t xml:space="preserve">CrediQ, S.A. de C.V. y subsidiarias </t>
  </si>
  <si>
    <t>(Compañía salvadoreña subsidiaria de Inversiones CrediQ Business, S.A.)</t>
  </si>
  <si>
    <t>Estado Consolidado de Situación Financiera (No auditado)</t>
  </si>
  <si>
    <t>Al 31 de Agosto 2022</t>
  </si>
  <si>
    <t>(Cifras expresadas en miles de dólares estadounidenses)</t>
  </si>
  <si>
    <t>ACTIVO</t>
  </si>
  <si>
    <t>Activo Circulante</t>
  </si>
  <si>
    <t>Efectivo y Equivalentes de Efectivo</t>
  </si>
  <si>
    <t>$</t>
  </si>
  <si>
    <t>Inversiones y Depósitos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</si>
  <si>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</si>
  <si>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</si>
  <si>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</si>
  <si>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</si>
  <si>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</si>
  <si>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Inventarios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</si>
  <si>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</si>
  <si>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</si>
  <si>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</si>
  <si>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</si>
  <si>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</si>
  <si>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</si>
  <si>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</si>
  <si>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Obras en proceso</t>
  </si>
  <si>
    <t>Instrumentos financieros derivados</t>
  </si>
  <si>
    <t>Inversiones en sociedades</t>
  </si>
  <si>
    <t>Otros activos financieros</t>
  </si>
  <si>
    <t>Activo por impuesto sobre la renta diferido</t>
  </si>
  <si>
    <t>Activos no circulante disponibles para la venta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</si>
  <si>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</si>
  <si>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</si>
  <si>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</si>
  <si>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</si>
  <si>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</si>
  <si>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</si>
  <si>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</si>
  <si>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Pasivo por arrendamiento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</si>
  <si>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</si>
  <si>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</si>
  <si>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</si>
  <si>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</si>
  <si>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</si>
  <si>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</si>
  <si>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</si>
  <si>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</si>
  <si>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</si>
  <si>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</si>
  <si>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Pasivo por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</si>
  <si>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</si>
  <si>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</si>
  <si>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</si>
  <si>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</si>
  <si>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</si>
  <si>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</si>
  <si>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>Reserva patrimonial</t>
  </si>
  <si>
    <t xml:space="preserve">Otros componentes del patrimonio 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</si>
  <si>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</si>
  <si>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</si>
  <si>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</si>
  <si>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</si>
  <si>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</si>
  <si>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Claudia M. Pacheco</t>
  </si>
  <si>
    <t>Jefe Depto. Contabilidad</t>
  </si>
  <si>
    <t>Apoderada General</t>
  </si>
  <si>
    <t>Estado Consolidado del Resultado Integral (No auditado)</t>
  </si>
  <si>
    <t>Intereses</t>
  </si>
  <si>
    <t>Seguros</t>
  </si>
  <si>
    <t>Ingresos por financiamiento y similares</t>
  </si>
  <si>
    <t>Ingresos por arrendamientos financieros y similares</t>
  </si>
  <si>
    <t>Intereses y otros Ingresos relacionadas</t>
  </si>
  <si>
    <t>Otros Ingresos de Operación</t>
  </si>
  <si>
    <t xml:space="preserve">Ingresos por intereses y servicios prestados </t>
  </si>
  <si>
    <t xml:space="preserve">Intereses por prestamos bancarios, titulos valores y otros </t>
  </si>
  <si>
    <t xml:space="preserve">Comisiones por administración, financiamiento y otros </t>
  </si>
  <si>
    <t xml:space="preserve">Costos de los intereses y servicios prestados </t>
  </si>
  <si>
    <t>Gastos de personal</t>
  </si>
  <si>
    <t>Honorarios</t>
  </si>
  <si>
    <t>Comisiones de Ventas, incentivos y premios sobre ventas</t>
  </si>
  <si>
    <t>Suministros, Reparaciones y Mttos.</t>
  </si>
  <si>
    <t>Alquileres</t>
  </si>
  <si>
    <t>Mercadeo y publicidad</t>
  </si>
  <si>
    <t>Otros servicios con empresas relacionadas</t>
  </si>
  <si>
    <t>Liquidaciones de cartera</t>
  </si>
  <si>
    <t>Servicios corporativos</t>
  </si>
  <si>
    <t>Gasto por liquidacion de cartera deducible</t>
  </si>
  <si>
    <t>Servicios Públicos</t>
  </si>
  <si>
    <t>Viajes, Estadias y Gtos. de Rep</t>
  </si>
  <si>
    <t>Deprec. Y Amortizaciones</t>
  </si>
  <si>
    <t>Impuestos Municipales y Otros</t>
  </si>
  <si>
    <t>Gtos. no Deducibles</t>
  </si>
  <si>
    <t>Reservas para Cuentas Incobrables</t>
  </si>
  <si>
    <t>Obsolecencia de inventarios</t>
  </si>
  <si>
    <t>Otros Servicios subcontratados</t>
  </si>
  <si>
    <t>Personal subcontratado</t>
  </si>
  <si>
    <t>Uso de marca y propiedad intelectual</t>
  </si>
  <si>
    <t>Otros Gastos</t>
  </si>
  <si>
    <t>Gastos Operativos</t>
  </si>
  <si>
    <t>Utilidad de Operación</t>
  </si>
  <si>
    <t>Otros Ingresos de no Operación</t>
  </si>
  <si>
    <t>Otros Gastos de no Operación</t>
  </si>
  <si>
    <t>Gastos y/o Ingresos No operativos</t>
  </si>
  <si>
    <t>Ingresos Financieros</t>
  </si>
  <si>
    <t>Gastos financieros</t>
  </si>
  <si>
    <t xml:space="preserve">Utilidad antes de impuesto sobre la renta </t>
  </si>
  <si>
    <t xml:space="preserve">Impuesto sobre la renta </t>
  </si>
  <si>
    <t>RESERVA LEGAL</t>
  </si>
  <si>
    <t xml:space="preserve">Utilidad neta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</si>
</sst>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7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16" x14ac:knownFonts="1">
    <font>
      <sz val="10"/>
      <name val="Comic Sans MS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10"/>
      <name val="Comic Sans MS"/>
      <family val="4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>
      <alignment vertical="top"/>
    </xf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4" fillId="0" borderId="0"/>
    <xf numFmtId="0" fontId="8" fillId="0" borderId="0"/>
  </cellStyleXfs>
  <cellXfs count="50">
    <xf numFmtId="0" fontId="0" fillId="0" borderId="0" xfId="0">
      <alignment vertical="top"/>
    </xf>
    <xf numFmtId="0" fontId="2" fillId="0" borderId="0" xfId="4" applyFont="1" applyAlignment="1">
      <alignment horizontal="left"/>
    </xf>
    <xf numFmtId="38" fontId="3" fillId="0" borderId="0" xfId="4" applyNumberFormat="1" applyFont="1"/>
    <xf numFmtId="0" fontId="4" fillId="0" borderId="0" xfId="4" applyFont="1" applyAlignment="1">
      <alignment horizontal="left"/>
    </xf>
    <xf numFmtId="0" fontId="2" fillId="0" borderId="0" xfId="4" applyFont="1" applyAlignment="1">
      <alignment horizontal="left"/>
    </xf>
    <xf numFmtId="38" fontId="5" fillId="0" borderId="0" xfId="4" applyNumberFormat="1" applyFont="1"/>
    <xf numFmtId="38" fontId="3" fillId="0" borderId="1" xfId="4" applyNumberFormat="1" applyFont="1" applyBorder="1"/>
    <xf numFmtId="38" fontId="6" fillId="0" borderId="0" xfId="4" applyNumberFormat="1" applyFont="1" applyAlignment="1">
      <alignment horizontal="left"/>
    </xf>
    <xf numFmtId="38" fontId="7" fillId="0" borderId="0" xfId="4" applyNumberFormat="1" applyFont="1"/>
    <xf numFmtId="49" fontId="7" fillId="0" borderId="0" xfId="4" applyNumberFormat="1" applyFont="1" applyAlignment="1">
      <alignment horizontal="center"/>
    </xf>
    <xf numFmtId="38" fontId="3" fillId="0" borderId="0" xfId="4" applyNumberFormat="1" applyFont="1" applyAlignment="1">
      <alignment horizontal="center"/>
    </xf>
    <xf numFmtId="165" fontId="3" fillId="0" borderId="0" xfId="1" applyNumberFormat="1" applyFont="1" applyFill="1"/>
    <xf numFmtId="38" fontId="6" fillId="0" borderId="0" xfId="4" applyNumberFormat="1" applyFont="1"/>
    <xf numFmtId="165" fontId="6" fillId="0" borderId="2" xfId="1" applyNumberFormat="1" applyFont="1" applyFill="1" applyBorder="1"/>
    <xf numFmtId="165" fontId="3" fillId="0" borderId="0" xfId="1" applyNumberFormat="1" applyFont="1" applyFill="1" applyBorder="1"/>
    <xf numFmtId="165" fontId="6" fillId="0" borderId="3" xfId="1" applyNumberFormat="1" applyFont="1" applyFill="1" applyBorder="1"/>
    <xf numFmtId="0" fontId="3" fillId="0" borderId="0" xfId="4" applyFont="1"/>
    <xf numFmtId="10" fontId="5" fillId="0" borderId="0" xfId="3" applyNumberFormat="1" applyFont="1" applyFill="1"/>
    <xf numFmtId="38" fontId="6" fillId="2" borderId="0" xfId="4" applyNumberFormat="1" applyFont="1" applyFill="1"/>
    <xf numFmtId="38" fontId="6" fillId="0" borderId="0" xfId="4" applyNumberFormat="1" applyFont="1" applyAlignment="1">
      <alignment horizontal="center"/>
    </xf>
    <xf numFmtId="0" fontId="9" fillId="0" borderId="0" xfId="4" applyFont="1" applyAlignment="1">
      <alignment horizontal="left"/>
    </xf>
    <xf numFmtId="165" fontId="2" fillId="0" borderId="0" xfId="1" applyNumberFormat="1" applyFont="1" applyAlignment="1">
      <alignment horizontal="left"/>
    </xf>
    <xf numFmtId="38" fontId="10" fillId="0" borderId="0" xfId="4" applyNumberFormat="1" applyFont="1"/>
    <xf numFmtId="165" fontId="11" fillId="0" borderId="0" xfId="1" applyNumberFormat="1" applyFont="1"/>
    <xf numFmtId="38" fontId="3" fillId="0" borderId="0" xfId="4" applyNumberFormat="1" applyFont="1" applyAlignment="1">
      <alignment horizontal="center" vertical="center"/>
    </xf>
    <xf numFmtId="0" fontId="10" fillId="0" borderId="0" xfId="4" applyFont="1"/>
    <xf numFmtId="165" fontId="10" fillId="0" borderId="0" xfId="1" applyNumberFormat="1" applyFont="1" applyFill="1" applyBorder="1"/>
    <xf numFmtId="0" fontId="10" fillId="0" borderId="0" xfId="1" applyNumberFormat="1" applyFont="1" applyFill="1" applyBorder="1" applyAlignment="1">
      <alignment horizontal="left"/>
    </xf>
    <xf numFmtId="0" fontId="10" fillId="2" borderId="0" xfId="1" applyNumberFormat="1" applyFont="1" applyFill="1" applyBorder="1" applyAlignment="1">
      <alignment horizontal="left"/>
    </xf>
    <xf numFmtId="0" fontId="9" fillId="0" borderId="0" xfId="2" applyNumberFormat="1" applyFont="1" applyFill="1" applyBorder="1"/>
    <xf numFmtId="165" fontId="9" fillId="0" borderId="2" xfId="1" applyNumberFormat="1" applyFont="1" applyFill="1" applyBorder="1"/>
    <xf numFmtId="168" fontId="3" fillId="0" borderId="0" xfId="2" applyNumberFormat="1" applyFont="1"/>
    <xf numFmtId="0" fontId="12" fillId="0" borderId="0" xfId="4" applyFont="1" applyAlignment="1">
      <alignment horizontal="center"/>
    </xf>
    <xf numFmtId="165" fontId="12" fillId="0" borderId="0" xfId="1" applyNumberFormat="1" applyFont="1" applyFill="1" applyBorder="1"/>
    <xf numFmtId="38" fontId="13" fillId="0" borderId="0" xfId="4" applyNumberFormat="1" applyFont="1"/>
    <xf numFmtId="0" fontId="10" fillId="0" borderId="0" xfId="0" applyFont="1" applyAlignment="1"/>
    <xf numFmtId="0" fontId="15" fillId="0" borderId="0" xfId="5" applyFont="1" applyAlignment="1">
      <alignment horizontal="left"/>
    </xf>
    <xf numFmtId="0" fontId="10" fillId="0" borderId="0" xfId="6" applyFont="1"/>
    <xf numFmtId="165" fontId="9" fillId="0" borderId="4" xfId="1" applyNumberFormat="1" applyFont="1" applyFill="1" applyBorder="1"/>
    <xf numFmtId="0" fontId="9" fillId="0" borderId="0" xfId="4" applyFont="1"/>
    <xf numFmtId="165" fontId="9" fillId="0" borderId="3" xfId="1" applyNumberFormat="1" applyFont="1" applyFill="1" applyBorder="1"/>
    <xf numFmtId="0" fontId="10" fillId="0" borderId="0" xfId="4" applyFont="1" applyAlignment="1">
      <alignment horizontal="center"/>
    </xf>
    <xf numFmtId="38" fontId="9" fillId="2" borderId="0" xfId="4" applyNumberFormat="1" applyFont="1" applyFill="1"/>
    <xf numFmtId="38" fontId="9" fillId="0" borderId="0" xfId="4" applyNumberFormat="1" applyFont="1" applyAlignment="1">
      <alignment horizontal="center"/>
    </xf>
    <xf numFmtId="0" fontId="3" fillId="0" borderId="0" xfId="4" applyFont="1" applyAlignment="1">
      <alignment horizontal="center"/>
    </xf>
    <xf numFmtId="165" fontId="3" fillId="0" borderId="0" xfId="1" applyNumberFormat="1" applyFont="1" applyBorder="1"/>
    <xf numFmtId="165" fontId="3" fillId="0" borderId="0" xfId="1" applyNumberFormat="1" applyFont="1"/>
    <xf numFmtId="38" fontId="10" fillId="0" borderId="0" xfId="4" applyNumberFormat="1" applyFont="1" applyBorder="1"/>
    <xf numFmtId="165" fontId="10" fillId="0" borderId="0" xfId="1" applyNumberFormat="1" applyFont="1" applyBorder="1"/>
    <xf numFmtId="38" fontId="10" fillId="0" borderId="5" xfId="4" applyNumberFormat="1" applyFont="1" applyBorder="1" applyAlignment="1">
      <alignment horizontal="left"/>
    </xf>
  </cellXfs>
  <cellStyles count="7">
    <cellStyle name="Millares" xfId="1" builtinId="3"/>
    <cellStyle name="Moneda" xfId="2" builtinId="4"/>
    <cellStyle name="Normal" xfId="0" builtinId="0"/>
    <cellStyle name="Normal_AAH Liquidity model Bain  v3 amend8 for 02-03 projs RAP" xfId="5" xr:uid="{4483E68F-FF83-43AC-9AE2-D0B23024B5F7}"/>
    <cellStyle name="Normal_Formatos de Reporte de Información General" xfId="6" xr:uid="{D3D7018B-2AD7-4548-9E14-760B18CEED2C}"/>
    <cellStyle name="Normal_Junio_03" xfId="4" xr:uid="{EB652952-9D60-445E-8DC1-33D77380924B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ala/Desktop/CREDIQ,%20S.A.%20DE%20C.V/REPORTES/GAP/GAP%202022/10.OCTUBRE/10.%20EEFF%20CQ%20Octubre%20%202022%20Bco%20Consolidad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 y ER 22-21"/>
      <sheetName val="P&amp;L"/>
      <sheetName val="Patrimonio"/>
      <sheetName val="Flujo 22-21"/>
      <sheetName val="BG"/>
      <sheetName val="ER"/>
      <sheetName val="Integ Ctas CQ"/>
      <sheetName val="Otros Ing-gas de Op"/>
      <sheetName val="deuda"/>
      <sheetName val="BA CQ,CQL,QA"/>
      <sheetName val="INTERCO"/>
      <sheetName val="MES"/>
      <sheetName val="BANCOS"/>
      <sheetName val="GAPS Consolidado"/>
      <sheetName val="GCQ"/>
      <sheetName val="GCQL"/>
      <sheetName val="GQA"/>
      <sheetName val="Resumen Flujos"/>
      <sheetName val="BG Bolsa"/>
      <sheetName val="ER Bolsa"/>
      <sheetName val="COMPROBACIÓN"/>
    </sheetNames>
    <sheetDataSet>
      <sheetData sheetId="0"/>
      <sheetData sheetId="1"/>
      <sheetData sheetId="2"/>
      <sheetData sheetId="3"/>
      <sheetData sheetId="4">
        <row r="11">
          <cell r="B11" t="str">
            <v>Efectivo y Equivalentes de Efectivo</v>
          </cell>
          <cell r="C11" t="str">
            <v>$</v>
          </cell>
          <cell r="E11">
            <v>6666558.8599999994</v>
          </cell>
        </row>
        <row r="12">
          <cell r="B12" t="str">
            <v>Inversiones y Depósitos</v>
          </cell>
          <cell r="E12">
            <v>0</v>
          </cell>
        </row>
        <row r="13">
          <cell r="B13" t="str">
            <v>Documentos y cuentas por cobrar</v>
          </cell>
          <cell r="E13">
            <v>42836814.050000012</v>
          </cell>
        </row>
        <row r="14">
          <cell r="B14" t="str">
            <v>Estimación para cuentas incobrables</v>
          </cell>
          <cell r="E14">
            <v>-5741416.79</v>
          </cell>
        </row>
        <row r="15">
          <cell r="B15" t="str">
            <v>Arrendamientos por cobrar</v>
          </cell>
          <cell r="E15">
            <v>1204914.52</v>
          </cell>
        </row>
        <row r="16">
          <cell r="B16" t="str">
            <v>Estimación para cuentas incobrables arrendamientos</v>
          </cell>
          <cell r="E16">
            <v>-59896.36</v>
          </cell>
        </row>
        <row r="17">
          <cell r="B17" t="str">
            <v>Cuentas por cobrar a partes relacionadas</v>
          </cell>
          <cell r="E17">
            <v>226450.19000000041</v>
          </cell>
        </row>
        <row r="18">
          <cell r="B18" t="str">
            <v>Inventarios</v>
          </cell>
          <cell r="E18">
            <v>78827.570000000007</v>
          </cell>
        </row>
        <row r="19">
          <cell r="B19" t="str">
            <v>Gastos Pagados por Anticipado</v>
          </cell>
          <cell r="E19">
            <v>721028.5200000006</v>
          </cell>
        </row>
        <row r="20">
          <cell r="B20" t="str">
            <v xml:space="preserve">Total Activo Circulante </v>
          </cell>
          <cell r="E20">
            <v>45933280.560000017</v>
          </cell>
        </row>
        <row r="22">
          <cell r="B22" t="str">
            <v>Documentos por cobrar a largo plazo</v>
          </cell>
          <cell r="E22">
            <v>146167081.56</v>
          </cell>
        </row>
        <row r="23">
          <cell r="B23" t="str">
            <v>Arrendamientos por cobrar a largo plazo</v>
          </cell>
          <cell r="E23">
            <v>2655122.65</v>
          </cell>
        </row>
        <row r="24">
          <cell r="B24" t="str">
            <v>Activos por derecho de uso</v>
          </cell>
          <cell r="E24">
            <v>759241.62</v>
          </cell>
        </row>
        <row r="25">
          <cell r="B25" t="str">
            <v>Inmuebles, mobiliario, equipo y mejoras</v>
          </cell>
          <cell r="E25">
            <v>9128347.2799999993</v>
          </cell>
        </row>
        <row r="26">
          <cell r="B26" t="str">
            <v>Activos intangibles</v>
          </cell>
          <cell r="E26">
            <v>1161101.47</v>
          </cell>
        </row>
        <row r="27">
          <cell r="B27" t="str">
            <v>Obras en proceso</v>
          </cell>
          <cell r="E27">
            <v>0</v>
          </cell>
        </row>
        <row r="28">
          <cell r="B28" t="str">
            <v>Instrumentos financieros derivados</v>
          </cell>
          <cell r="E28">
            <v>0</v>
          </cell>
        </row>
        <row r="29">
          <cell r="B29" t="str">
            <v>Inversiones en sociedades</v>
          </cell>
          <cell r="E29">
            <v>0</v>
          </cell>
        </row>
        <row r="30">
          <cell r="B30" t="str">
            <v>Otros activos financieros</v>
          </cell>
          <cell r="E30">
            <v>619806.71999999997</v>
          </cell>
        </row>
        <row r="31">
          <cell r="B31" t="str">
            <v>Activo por impuesto sobre la renta diferido</v>
          </cell>
          <cell r="E31">
            <v>222125.63999999998</v>
          </cell>
        </row>
        <row r="32">
          <cell r="B32" t="str">
            <v>Inversiones y Depósitos</v>
          </cell>
          <cell r="E32">
            <v>0</v>
          </cell>
        </row>
        <row r="33">
          <cell r="E33">
            <v>160712826.94</v>
          </cell>
        </row>
        <row r="34">
          <cell r="B34" t="str">
            <v>Activos no circulante disponibles para la venta</v>
          </cell>
          <cell r="E34">
            <v>0</v>
          </cell>
        </row>
        <row r="35">
          <cell r="B35" t="str">
            <v>Total Activo No Corriente</v>
          </cell>
          <cell r="E35">
            <v>160712826.94</v>
          </cell>
        </row>
        <row r="37">
          <cell r="B37" t="str">
            <v xml:space="preserve">Total del activo </v>
          </cell>
          <cell r="C37" t="str">
            <v>$</v>
          </cell>
          <cell r="E37">
            <v>206646107.5</v>
          </cell>
        </row>
        <row r="39">
          <cell r="B39" t="str">
            <v>PASIVO Y PATRIMONIO</v>
          </cell>
        </row>
        <row r="40">
          <cell r="B40" t="str">
            <v>Pasivo circulante</v>
          </cell>
        </row>
        <row r="41">
          <cell r="B41" t="str">
            <v>Titulos valores</v>
          </cell>
          <cell r="C41" t="str">
            <v>$</v>
          </cell>
          <cell r="E41">
            <v>4487345.6900000004</v>
          </cell>
        </row>
        <row r="42">
          <cell r="B42" t="str">
            <v>Préstamos por Pagar</v>
          </cell>
          <cell r="E42">
            <v>33034719.399999999</v>
          </cell>
        </row>
        <row r="43">
          <cell r="B43" t="str">
            <v xml:space="preserve">Documentos por pagar </v>
          </cell>
          <cell r="E43">
            <v>2349859.36</v>
          </cell>
        </row>
        <row r="44">
          <cell r="B44" t="str">
            <v>Pasivo por arrendamiento</v>
          </cell>
          <cell r="E44">
            <v>59756.659999999996</v>
          </cell>
        </row>
        <row r="45">
          <cell r="B45" t="str">
            <v>Intereses por Pagar</v>
          </cell>
          <cell r="E45">
            <v>880569.99</v>
          </cell>
        </row>
        <row r="46">
          <cell r="B46" t="str">
            <v>Dividendos por pagar</v>
          </cell>
          <cell r="E46">
            <v>403536.85</v>
          </cell>
        </row>
        <row r="47">
          <cell r="B47" t="str">
            <v xml:space="preserve">Cuentas por pagar comerciales </v>
          </cell>
          <cell r="E47">
            <v>915759.91</v>
          </cell>
        </row>
        <row r="48">
          <cell r="B48" t="str">
            <v>Cuentas por Pagar a partes relacionadas</v>
          </cell>
          <cell r="E48">
            <v>289730.44000000041</v>
          </cell>
        </row>
        <row r="49">
          <cell r="B49" t="str">
            <v>Impuesto sobre la renta por pagar</v>
          </cell>
          <cell r="E49">
            <v>3068593.9</v>
          </cell>
        </row>
        <row r="50">
          <cell r="B50" t="str">
            <v xml:space="preserve">Gastos acumulados y otras cuentas por pagar </v>
          </cell>
          <cell r="E50">
            <v>5306404.6400000006</v>
          </cell>
        </row>
        <row r="51">
          <cell r="B51" t="str">
            <v>Total del Pasivo Circulante</v>
          </cell>
          <cell r="E51">
            <v>50796276.839999989</v>
          </cell>
        </row>
        <row r="53">
          <cell r="B53" t="str">
            <v>Beneficios post-empleo por pagar</v>
          </cell>
          <cell r="E53">
            <v>128855.56</v>
          </cell>
        </row>
        <row r="54">
          <cell r="B54" t="str">
            <v>Préstamos por pagar a Largo Plazo</v>
          </cell>
          <cell r="E54">
            <v>97257480.519999996</v>
          </cell>
        </row>
        <row r="55">
          <cell r="B55" t="str">
            <v xml:space="preserve">Documentos por pagar a largo plazo </v>
          </cell>
          <cell r="E55">
            <v>17356322.640000001</v>
          </cell>
        </row>
        <row r="56">
          <cell r="B56" t="str">
            <v>Pasivo por arrendamiento LP</v>
          </cell>
          <cell r="E56">
            <v>842361.33000000007</v>
          </cell>
        </row>
        <row r="57">
          <cell r="B57" t="str">
            <v>Titulos valores</v>
          </cell>
          <cell r="E57">
            <v>500000</v>
          </cell>
        </row>
        <row r="58">
          <cell r="B58" t="str">
            <v>Pasivos por impuesto diferido</v>
          </cell>
          <cell r="E58">
            <v>56196.44</v>
          </cell>
        </row>
        <row r="60">
          <cell r="B60" t="str">
            <v>Total Pasivo No Corriente</v>
          </cell>
          <cell r="E60">
            <v>116141216.48999999</v>
          </cell>
        </row>
        <row r="62">
          <cell r="B62" t="str">
            <v xml:space="preserve">Total del Pasivo </v>
          </cell>
          <cell r="C62" t="str">
            <v>$</v>
          </cell>
          <cell r="E62">
            <v>166937493.32999998</v>
          </cell>
        </row>
        <row r="64">
          <cell r="B64" t="str">
            <v>Patrimonio</v>
          </cell>
        </row>
        <row r="65">
          <cell r="B65" t="str">
            <v>Capital Social</v>
          </cell>
          <cell r="C65" t="str">
            <v>$</v>
          </cell>
          <cell r="E65">
            <v>14700100</v>
          </cell>
        </row>
        <row r="66">
          <cell r="B66" t="str">
            <v>Reserva Legal</v>
          </cell>
          <cell r="E66">
            <v>3308533.31</v>
          </cell>
        </row>
        <row r="67">
          <cell r="B67" t="str">
            <v>Reserva patrimonial</v>
          </cell>
          <cell r="E67">
            <v>802854.45000000007</v>
          </cell>
        </row>
        <row r="68">
          <cell r="B68" t="str">
            <v xml:space="preserve">Otros componentes del patrimonio </v>
          </cell>
          <cell r="E68">
            <v>0</v>
          </cell>
        </row>
        <row r="69">
          <cell r="B69" t="str">
            <v xml:space="preserve">Resultados acumulados </v>
          </cell>
          <cell r="E69">
            <v>15527767.59</v>
          </cell>
        </row>
        <row r="70">
          <cell r="B70" t="str">
            <v>Utilidad del Ejercicio</v>
          </cell>
          <cell r="E70">
            <v>5369358.8200000059</v>
          </cell>
        </row>
        <row r="72">
          <cell r="B72" t="str">
            <v>Total del Patrimonio</v>
          </cell>
          <cell r="E72">
            <v>39708614.170000002</v>
          </cell>
        </row>
        <row r="74">
          <cell r="B74" t="str">
            <v xml:space="preserve">Total del pasivo y del patrimonio </v>
          </cell>
          <cell r="C74" t="str">
            <v>$</v>
          </cell>
          <cell r="E74">
            <v>206646107.5</v>
          </cell>
        </row>
        <row r="79">
          <cell r="B79" t="str">
            <v xml:space="preserve">     César Artiga                                      </v>
          </cell>
          <cell r="D79" t="str">
            <v>Martha Romero</v>
          </cell>
        </row>
        <row r="80">
          <cell r="B80" t="str">
            <v>Jefe Depto. Contabilidad</v>
          </cell>
          <cell r="C80" t="str">
            <v>Gerente Financiero</v>
          </cell>
        </row>
      </sheetData>
      <sheetData sheetId="5">
        <row r="8">
          <cell r="B8" t="str">
            <v>Intereses</v>
          </cell>
          <cell r="C8" t="str">
            <v>$</v>
          </cell>
          <cell r="E8">
            <v>18412121.960000001</v>
          </cell>
        </row>
        <row r="9">
          <cell r="B9" t="str">
            <v>Seguros</v>
          </cell>
          <cell r="E9">
            <v>4743794.58</v>
          </cell>
        </row>
        <row r="10">
          <cell r="B10" t="str">
            <v>Ingresos por financiamiento y similares</v>
          </cell>
          <cell r="E10">
            <v>1470984.14</v>
          </cell>
        </row>
        <row r="11">
          <cell r="B11" t="str">
            <v>Ingresos por arrendamientos financieros y similares</v>
          </cell>
          <cell r="E11">
            <v>2881758.66</v>
          </cell>
        </row>
        <row r="12">
          <cell r="B12" t="str">
            <v>Intereses y otros Ingresos relacionadas</v>
          </cell>
          <cell r="E12">
            <v>1083004.3899999999</v>
          </cell>
        </row>
        <row r="13">
          <cell r="B13" t="str">
            <v>Otros Ingresos de Operación</v>
          </cell>
          <cell r="E13">
            <v>3037937.61</v>
          </cell>
        </row>
        <row r="14">
          <cell r="B14" t="str">
            <v xml:space="preserve">Ingresos por intereses y servicios prestados </v>
          </cell>
          <cell r="C14" t="str">
            <v>$</v>
          </cell>
          <cell r="E14">
            <v>31629601.34</v>
          </cell>
        </row>
        <row r="16">
          <cell r="B16" t="str">
            <v xml:space="preserve">Intereses por prestamos bancarios, titulos valores y otros </v>
          </cell>
          <cell r="C16" t="str">
            <v>$</v>
          </cell>
          <cell r="E16">
            <v>7267833.459999999</v>
          </cell>
        </row>
        <row r="17">
          <cell r="B17" t="str">
            <v>Intereses por prestamos Relacionadas</v>
          </cell>
          <cell r="E17">
            <v>0</v>
          </cell>
        </row>
        <row r="18">
          <cell r="B18" t="str">
            <v xml:space="preserve">Comisiones por administración, financiamiento y otros </v>
          </cell>
          <cell r="E18">
            <v>671193.59999999998</v>
          </cell>
        </row>
        <row r="19">
          <cell r="B19" t="str">
            <v xml:space="preserve">Costos de los intereses y servicios prestados </v>
          </cell>
          <cell r="C19" t="str">
            <v>$</v>
          </cell>
          <cell r="E19">
            <v>7939027.0599999987</v>
          </cell>
        </row>
        <row r="21">
          <cell r="B21" t="str">
            <v>Gastos de personal</v>
          </cell>
          <cell r="C21" t="str">
            <v>$</v>
          </cell>
          <cell r="E21">
            <v>3828088.91</v>
          </cell>
        </row>
        <row r="22">
          <cell r="B22" t="str">
            <v>Honorarios</v>
          </cell>
          <cell r="E22">
            <v>1052898.72</v>
          </cell>
        </row>
        <row r="23">
          <cell r="B23" t="str">
            <v>Comisiones de Ventas, incentivos y premios sobre ventas</v>
          </cell>
          <cell r="E23">
            <v>218802.16</v>
          </cell>
        </row>
        <row r="24">
          <cell r="B24" t="str">
            <v>Suministros, Reparaciones y Mttos.</v>
          </cell>
          <cell r="E24">
            <v>2194471.4600000004</v>
          </cell>
        </row>
        <row r="25">
          <cell r="B25" t="str">
            <v>Alquileres</v>
          </cell>
          <cell r="E25">
            <v>135260.29999999999</v>
          </cell>
        </row>
        <row r="26">
          <cell r="B26" t="str">
            <v>Mercadeo y publicidad</v>
          </cell>
          <cell r="E26">
            <v>839101.73</v>
          </cell>
        </row>
        <row r="27">
          <cell r="B27" t="str">
            <v>Otros servicios con empresas relacionadas</v>
          </cell>
          <cell r="E27">
            <v>321963.3</v>
          </cell>
        </row>
        <row r="28">
          <cell r="B28" t="str">
            <v>Liquidaciones de cartera</v>
          </cell>
          <cell r="E28">
            <v>92050.510000000009</v>
          </cell>
        </row>
        <row r="29">
          <cell r="B29" t="str">
            <v>Servicios corporativos</v>
          </cell>
          <cell r="E29">
            <v>0</v>
          </cell>
        </row>
        <row r="30">
          <cell r="B30" t="str">
            <v>Gasto por liquidacion de cartera deducible</v>
          </cell>
          <cell r="E30">
            <v>0</v>
          </cell>
        </row>
        <row r="31">
          <cell r="B31" t="str">
            <v>Servicios Públicos</v>
          </cell>
          <cell r="E31">
            <v>0</v>
          </cell>
        </row>
        <row r="32">
          <cell r="B32" t="str">
            <v>Viajes, Estadias y Gtos. de Rep</v>
          </cell>
          <cell r="E32">
            <v>16356.81</v>
          </cell>
        </row>
        <row r="33">
          <cell r="B33" t="str">
            <v>Deprec. Y Amortizaciones</v>
          </cell>
          <cell r="E33">
            <v>1696890.21</v>
          </cell>
        </row>
        <row r="34">
          <cell r="B34" t="str">
            <v>Impuestos Municipales y Otros</v>
          </cell>
          <cell r="E34">
            <v>86695.22</v>
          </cell>
        </row>
        <row r="35">
          <cell r="B35" t="str">
            <v>Gtos. no Deducibles</v>
          </cell>
          <cell r="E35">
            <v>0</v>
          </cell>
        </row>
        <row r="36">
          <cell r="B36" t="str">
            <v>Reservas para Cuentas Incobrables</v>
          </cell>
          <cell r="E36">
            <v>2189963.9699999997</v>
          </cell>
        </row>
        <row r="37">
          <cell r="B37" t="str">
            <v>Obsolecencia de inventarios</v>
          </cell>
          <cell r="E37">
            <v>0</v>
          </cell>
        </row>
        <row r="38">
          <cell r="B38" t="str">
            <v>Otros Servicios subcontratados</v>
          </cell>
          <cell r="E38">
            <v>327940.83</v>
          </cell>
        </row>
        <row r="39">
          <cell r="B39" t="str">
            <v>Personal subcontratado</v>
          </cell>
          <cell r="E39">
            <v>119748.51000000001</v>
          </cell>
        </row>
        <row r="40">
          <cell r="B40" t="str">
            <v>Seguros</v>
          </cell>
          <cell r="E40">
            <v>314396.89999999997</v>
          </cell>
        </row>
        <row r="41">
          <cell r="B41" t="str">
            <v>Uso de marca y propiedad intelectual</v>
          </cell>
          <cell r="E41">
            <v>2359797.83</v>
          </cell>
        </row>
        <row r="42">
          <cell r="B42" t="str">
            <v>Otros Gastos</v>
          </cell>
          <cell r="E42">
            <v>244231.62999999998</v>
          </cell>
        </row>
        <row r="43">
          <cell r="B43" t="str">
            <v>Gastos Operativos</v>
          </cell>
          <cell r="C43" t="str">
            <v>$</v>
          </cell>
          <cell r="E43">
            <v>16038659.000000002</v>
          </cell>
        </row>
        <row r="45">
          <cell r="B45" t="str">
            <v>Utilidad de Operación</v>
          </cell>
          <cell r="E45">
            <v>7651915.2799999993</v>
          </cell>
        </row>
        <row r="46">
          <cell r="B46" t="str">
            <v>Otros Ingresos de no Operación</v>
          </cell>
          <cell r="C46" t="str">
            <v>$</v>
          </cell>
          <cell r="E46">
            <v>1188601.98</v>
          </cell>
        </row>
        <row r="47">
          <cell r="B47" t="str">
            <v>Otros Gastos de no Operación</v>
          </cell>
          <cell r="E47">
            <v>-344910.18</v>
          </cell>
        </row>
        <row r="48">
          <cell r="B48" t="str">
            <v>Gastos y/o Ingresos No operativos</v>
          </cell>
          <cell r="C48" t="str">
            <v>$</v>
          </cell>
          <cell r="E48">
            <v>843691.8</v>
          </cell>
        </row>
        <row r="49">
          <cell r="B49" t="str">
            <v>Ingresos Financieros</v>
          </cell>
          <cell r="E49">
            <v>0</v>
          </cell>
        </row>
        <row r="50">
          <cell r="B50" t="str">
            <v>Gastos financieros</v>
          </cell>
          <cell r="E50">
            <v>-57654.36</v>
          </cell>
        </row>
        <row r="51">
          <cell r="B51" t="str">
            <v xml:space="preserve">Utilidad antes de impuesto sobre la renta </v>
          </cell>
          <cell r="E51">
            <v>8437952.7200000007</v>
          </cell>
        </row>
        <row r="53">
          <cell r="B53" t="str">
            <v xml:space="preserve">Impuesto sobre la renta </v>
          </cell>
          <cell r="C53" t="str">
            <v>$</v>
          </cell>
          <cell r="E53">
            <v>3068593.9</v>
          </cell>
        </row>
        <row r="55">
          <cell r="E55">
            <v>5427013.1799999997</v>
          </cell>
        </row>
        <row r="56">
          <cell r="B56" t="str">
            <v>RESERVA LEGAL</v>
          </cell>
          <cell r="E56">
            <v>0</v>
          </cell>
        </row>
        <row r="58">
          <cell r="B58" t="str">
            <v xml:space="preserve">Utilidad neta </v>
          </cell>
          <cell r="E58">
            <v>5369358.8200000003</v>
          </cell>
        </row>
        <row r="63">
          <cell r="B63" t="str">
            <v xml:space="preserve">           César Artiga                                      </v>
          </cell>
          <cell r="C63" t="str">
            <v>Martha Romero</v>
          </cell>
        </row>
        <row r="64">
          <cell r="B64" t="str">
            <v>Jefe Depto. Contabilidad</v>
          </cell>
          <cell r="C64" t="str">
            <v>Gerente Financiero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>
        <row r="78">
          <cell r="C78">
            <v>5.5E-2</v>
          </cell>
        </row>
      </sheetData>
      <sheetData sheetId="31">
        <row r="78">
          <cell r="C78">
            <v>5.5E-2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  <sheetName val="control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/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/>
          <cell r="N39"/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/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  <sheetName val="Hoja_que_se_llena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P y G"/>
      <sheetName val="SaldosTM España"/>
      <sheetName val="P_y_G"/>
      <sheetName val="Translatio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  <sheetName val="ACUMULADO_MENSUAL"/>
      <sheetName val="Date Update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>
        <row r="8">
          <cell r="O8">
            <v>1</v>
          </cell>
        </row>
      </sheetData>
      <sheetData sheetId="4">
        <row r="8">
          <cell r="O8">
            <v>1</v>
          </cell>
        </row>
      </sheetData>
      <sheetData sheetId="5">
        <row r="8">
          <cell r="O8">
            <v>1</v>
          </cell>
          <cell r="P8"/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/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/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/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/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/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/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/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/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/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/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/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/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/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/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/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/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/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/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/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/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/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/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/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/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/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/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/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/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/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/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/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/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/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/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/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/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/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/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/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/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/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/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/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/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/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/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/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/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/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/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/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/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/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/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/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/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/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/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/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/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/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/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/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/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/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/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/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/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/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/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/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/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/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/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/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/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/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/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/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/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/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/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/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/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/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/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/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/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/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/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/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/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/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/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/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/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/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/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/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/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/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/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/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/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/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/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/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/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/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/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/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/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/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/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/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/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/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/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/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/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/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/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/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/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/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/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/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/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/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/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/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/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/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/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/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/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/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/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/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/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/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/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/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/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/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/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/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/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/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/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/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/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/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/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/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/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/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/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/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/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/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/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/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/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/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/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/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/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/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/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/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/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/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/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/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/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/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/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/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/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/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/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/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/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/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/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/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/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/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/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/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/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/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/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/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/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/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/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/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/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/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/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/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/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/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/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/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/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/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/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/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/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/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/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/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/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/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/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/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/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/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/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/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/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/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/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/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/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/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/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/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/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/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/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/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/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/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/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/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/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/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/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/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/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/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/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/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/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/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/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/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/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/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/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/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/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/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/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/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/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/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/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/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/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/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/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/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/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/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/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/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/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/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/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/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/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/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/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/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/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/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/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/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/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/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/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/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/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/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/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/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/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/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/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/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/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/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/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/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/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/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/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/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/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/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/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/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/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/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/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/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/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/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/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/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/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/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/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/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/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/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/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/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/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/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/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/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/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/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/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/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/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/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/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/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/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/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/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/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/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/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/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/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/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/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/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/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/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/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/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/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/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/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/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/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/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/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/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/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/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/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/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/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/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/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/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/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/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/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/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/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/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/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/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/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/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/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/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/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/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/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/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/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/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/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/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/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/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/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/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/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/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/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/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/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/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/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/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/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/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/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/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/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/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/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/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/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/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/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/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/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/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/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/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/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/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/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/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/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/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/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/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/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/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/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/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/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/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/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/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/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/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/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/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/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/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/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/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/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/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/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/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/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/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/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/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/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/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/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/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/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/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/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/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/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/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/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/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/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/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/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/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/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/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/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/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/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/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/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/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/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/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/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/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/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  <sheetName val="Maes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9401C-331D-425E-95A6-0E19CA8BE992}">
  <sheetPr>
    <tabColor theme="5" tint="0.39997558519241921"/>
    <pageSetUpPr fitToPage="1"/>
  </sheetPr>
  <dimension ref="B2:E77"/>
  <sheetViews>
    <sheetView showGridLines="0" tabSelected="1" topLeftCell="A2" zoomScaleNormal="100" workbookViewId="0">
      <pane xSplit="5" ySplit="5" topLeftCell="F7" activePane="bottomRight" state="frozen"/>
      <selection activeCell="G86" sqref="G86"/>
      <selection pane="topRight" activeCell="G86" sqref="G86"/>
      <selection pane="bottomLeft" activeCell="G86" sqref="G86"/>
      <selection pane="bottomRight" activeCell="C86" sqref="C86"/>
    </sheetView>
  </sheetViews>
  <sheetFormatPr baseColWidth="10" defaultColWidth="20" defaultRowHeight="12.75" x14ac:dyDescent="0.2"/>
  <cols>
    <col min="1" max="1" width="2.625" style="2" customWidth="1"/>
    <col min="2" max="2" width="43" style="2" customWidth="1"/>
    <col min="3" max="3" width="5.625" style="2" customWidth="1"/>
    <col min="4" max="4" width="2.625" style="2" customWidth="1"/>
    <col min="5" max="5" width="11.875" style="2" customWidth="1"/>
    <col min="6" max="16384" width="20" style="2"/>
  </cols>
  <sheetData>
    <row r="2" spans="2:5" ht="15.75" x14ac:dyDescent="0.25">
      <c r="B2" s="1" t="s">
        <v>0</v>
      </c>
      <c r="C2" s="1"/>
      <c r="D2" s="1"/>
      <c r="E2" s="1"/>
    </row>
    <row r="3" spans="2:5" ht="15.75" x14ac:dyDescent="0.25">
      <c r="B3" s="3" t="s">
        <v>1</v>
      </c>
      <c r="C3" s="4"/>
      <c r="D3" s="4"/>
      <c r="E3" s="4"/>
    </row>
    <row r="4" spans="2:5" x14ac:dyDescent="0.2">
      <c r="B4" s="2" t="s">
        <v>2</v>
      </c>
      <c r="E4" s="5"/>
    </row>
    <row r="5" spans="2:5" ht="13.5" thickBot="1" x14ac:dyDescent="0.25">
      <c r="B5" s="6" t="s">
        <v>3</v>
      </c>
      <c r="C5" s="6"/>
      <c r="D5" s="6"/>
      <c r="E5" s="6"/>
    </row>
    <row r="6" spans="2:5" x14ac:dyDescent="0.2">
      <c r="B6" s="2" t="s">
        <v>4</v>
      </c>
      <c r="E6" s="5">
        <f>+E38+E39+E54+E51</f>
        <v>135279.54561</v>
      </c>
    </row>
    <row r="7" spans="2:5" x14ac:dyDescent="0.2">
      <c r="B7" s="7" t="s">
        <v>5</v>
      </c>
      <c r="C7" s="8"/>
      <c r="D7" s="8"/>
      <c r="E7" s="9"/>
    </row>
    <row r="8" spans="2:5" s="10" customFormat="1" x14ac:dyDescent="0.2">
      <c r="B8" s="7" t="s">
        <v>6</v>
      </c>
    </row>
    <row r="9" spans="2:5" x14ac:dyDescent="0.2">
      <c r="B9" s="2" t="s">
        <v>7</v>
      </c>
      <c r="C9" s="2" t="s">
        <v>8</v>
      </c>
      <c r="E9" s="11">
        <v>6666.5588599999992</v>
      </c>
    </row>
    <row r="10" spans="2:5" hidden="1" x14ac:dyDescent="0.2">
      <c r="B10" s="2" t="s">
        <v>9</v>
      </c>
      <c r="E10" s="11">
        <v>0</v>
      </c>
    </row>
    <row r="11" spans="2:5" x14ac:dyDescent="0.2">
      <c r="B11" s="2" t="s">
        <v>10</v>
      </c>
      <c r="E11" s="11">
        <v>42836.814050000015</v>
      </c>
    </row>
    <row r="12" spans="2:5" x14ac:dyDescent="0.2">
      <c r="B12" s="2" t="s">
        <v>11</v>
      </c>
      <c r="E12" s="11">
        <v>-5741.4167900000002</v>
      </c>
    </row>
    <row r="13" spans="2:5" x14ac:dyDescent="0.2">
      <c r="B13" s="2" t="s">
        <v>12</v>
      </c>
      <c r="E13" s="11">
        <v>1204.91452</v>
      </c>
    </row>
    <row r="14" spans="2:5" x14ac:dyDescent="0.2">
      <c r="B14" s="2" t="s">
        <v>13</v>
      </c>
      <c r="E14" s="11">
        <v>-59.896360000000001</v>
      </c>
    </row>
    <row r="15" spans="2:5" x14ac:dyDescent="0.2">
      <c r="B15" s="2" t="s">
        <v>14</v>
      </c>
      <c r="E15" s="11">
        <v>226.45019000000042</v>
      </c>
    </row>
    <row r="16" spans="2:5" x14ac:dyDescent="0.2">
      <c r="B16" s="2" t="s">
        <v>15</v>
      </c>
      <c r="E16" s="11">
        <v>78.827570000000009</v>
      </c>
    </row>
    <row r="17" spans="2:5" x14ac:dyDescent="0.2">
      <c r="B17" s="2" t="s">
        <v>16</v>
      </c>
      <c r="E17" s="11">
        <v>721.02852000000064</v>
      </c>
    </row>
    <row r="18" spans="2:5" x14ac:dyDescent="0.2">
      <c r="B18" s="12" t="s">
        <v>17</v>
      </c>
      <c r="E18" s="13">
        <f>SUM(E9:E17)</f>
        <v>45933.280560000014</v>
      </c>
    </row>
    <row r="19" spans="2:5" ht="5.25" customHeight="1" x14ac:dyDescent="0.2">
      <c r="E19" s="11"/>
    </row>
    <row r="20" spans="2:5" x14ac:dyDescent="0.2">
      <c r="B20" s="2" t="s">
        <v>18</v>
      </c>
      <c r="E20" s="11">
        <v>146167.08155999999</v>
      </c>
    </row>
    <row r="21" spans="2:5" x14ac:dyDescent="0.2">
      <c r="B21" s="2" t="s">
        <v>19</v>
      </c>
      <c r="E21" s="11">
        <v>2655.1226499999998</v>
      </c>
    </row>
    <row r="22" spans="2:5" x14ac:dyDescent="0.2">
      <c r="B22" s="2" t="s">
        <v>20</v>
      </c>
      <c r="E22" s="11">
        <v>759.24162000000001</v>
      </c>
    </row>
    <row r="23" spans="2:5" x14ac:dyDescent="0.2">
      <c r="B23" s="2" t="s">
        <v>21</v>
      </c>
      <c r="E23" s="11">
        <v>9128.34728</v>
      </c>
    </row>
    <row r="24" spans="2:5" x14ac:dyDescent="0.2">
      <c r="B24" s="2" t="s">
        <v>22</v>
      </c>
      <c r="E24" s="11">
        <v>1161.1014700000001</v>
      </c>
    </row>
    <row r="25" spans="2:5" hidden="1" x14ac:dyDescent="0.2">
      <c r="B25" s="2" t="s">
        <v>23</v>
      </c>
      <c r="E25" s="11">
        <v>0</v>
      </c>
    </row>
    <row r="26" spans="2:5" hidden="1" x14ac:dyDescent="0.2">
      <c r="B26" s="2" t="s">
        <v>24</v>
      </c>
      <c r="E26" s="11">
        <v>0</v>
      </c>
    </row>
    <row r="27" spans="2:5" hidden="1" x14ac:dyDescent="0.2">
      <c r="B27" s="2" t="s">
        <v>25</v>
      </c>
      <c r="E27" s="11">
        <v>0</v>
      </c>
    </row>
    <row r="28" spans="2:5" x14ac:dyDescent="0.2">
      <c r="B28" s="2" t="s">
        <v>26</v>
      </c>
      <c r="E28" s="11">
        <v>619.80671999999993</v>
      </c>
    </row>
    <row r="29" spans="2:5" x14ac:dyDescent="0.2">
      <c r="B29" s="2" t="s">
        <v>27</v>
      </c>
      <c r="E29" s="11">
        <v>222.12563999999998</v>
      </c>
    </row>
    <row r="30" spans="2:5" hidden="1" x14ac:dyDescent="0.2">
      <c r="B30" s="2" t="s">
        <v>9</v>
      </c>
      <c r="E30" s="11">
        <f>IFERROR(VLOOKUP(B30,[1]BG!$B$11:$E$80,4,FALSE),0)/1000</f>
        <v>0</v>
      </c>
    </row>
    <row r="31" spans="2:5" ht="12" hidden="1" customHeight="1" x14ac:dyDescent="0.2">
      <c r="B31" s="2" t="s">
        <v>28</v>
      </c>
      <c r="E31" s="11">
        <v>0</v>
      </c>
    </row>
    <row r="32" spans="2:5" x14ac:dyDescent="0.2">
      <c r="B32" s="12" t="s">
        <v>29</v>
      </c>
      <c r="E32" s="13">
        <f>SUM(E20:E31)</f>
        <v>160712.82693999997</v>
      </c>
    </row>
    <row r="33" spans="2:5" ht="4.5" customHeight="1" x14ac:dyDescent="0.2">
      <c r="E33" s="14"/>
    </row>
    <row r="34" spans="2:5" ht="13.5" thickBot="1" x14ac:dyDescent="0.25">
      <c r="B34" s="12" t="s">
        <v>30</v>
      </c>
      <c r="C34" s="2" t="s">
        <v>8</v>
      </c>
      <c r="E34" s="15">
        <f>+E32+E18</f>
        <v>206646.10749999998</v>
      </c>
    </row>
    <row r="35" spans="2:5" ht="6" customHeight="1" thickTop="1" x14ac:dyDescent="0.2">
      <c r="E35" s="11"/>
    </row>
    <row r="36" spans="2:5" x14ac:dyDescent="0.2">
      <c r="B36" s="12" t="s">
        <v>31</v>
      </c>
      <c r="E36" s="11"/>
    </row>
    <row r="37" spans="2:5" ht="10.5" customHeight="1" x14ac:dyDescent="0.2">
      <c r="B37" s="12" t="s">
        <v>32</v>
      </c>
      <c r="E37" s="11"/>
    </row>
    <row r="38" spans="2:5" x14ac:dyDescent="0.2">
      <c r="B38" s="2" t="s">
        <v>33</v>
      </c>
      <c r="C38" s="2" t="s">
        <v>8</v>
      </c>
      <c r="E38" s="11">
        <v>4487.3456900000001</v>
      </c>
    </row>
    <row r="39" spans="2:5" x14ac:dyDescent="0.2">
      <c r="B39" s="2" t="s">
        <v>34</v>
      </c>
      <c r="E39" s="11">
        <v>33034.719400000002</v>
      </c>
    </row>
    <row r="40" spans="2:5" x14ac:dyDescent="0.2">
      <c r="B40" s="2" t="s">
        <v>35</v>
      </c>
      <c r="E40" s="11">
        <v>2349.8593599999999</v>
      </c>
    </row>
    <row r="41" spans="2:5" x14ac:dyDescent="0.2">
      <c r="B41" s="2" t="s">
        <v>36</v>
      </c>
      <c r="E41" s="11">
        <v>59.756659999999997</v>
      </c>
    </row>
    <row r="42" spans="2:5" x14ac:dyDescent="0.2">
      <c r="B42" s="2" t="s">
        <v>37</v>
      </c>
      <c r="E42" s="11">
        <v>880.56998999999996</v>
      </c>
    </row>
    <row r="43" spans="2:5" x14ac:dyDescent="0.2">
      <c r="B43" s="2" t="s">
        <v>38</v>
      </c>
      <c r="E43" s="11">
        <v>403.53684999999996</v>
      </c>
    </row>
    <row r="44" spans="2:5" x14ac:dyDescent="0.2">
      <c r="B44" s="2" t="s">
        <v>39</v>
      </c>
      <c r="E44" s="11">
        <v>915.75990999999999</v>
      </c>
    </row>
    <row r="45" spans="2:5" hidden="1" x14ac:dyDescent="0.2">
      <c r="B45" s="2" t="s">
        <v>40</v>
      </c>
      <c r="E45" s="11">
        <v>289.73044000000039</v>
      </c>
    </row>
    <row r="46" spans="2:5" x14ac:dyDescent="0.2">
      <c r="B46" s="2" t="s">
        <v>41</v>
      </c>
      <c r="E46" s="11">
        <v>3068.5938999999998</v>
      </c>
    </row>
    <row r="47" spans="2:5" x14ac:dyDescent="0.2">
      <c r="B47" s="2" t="s">
        <v>42</v>
      </c>
      <c r="E47" s="11">
        <v>5306.4046400000007</v>
      </c>
    </row>
    <row r="48" spans="2:5" x14ac:dyDescent="0.2">
      <c r="B48" s="12" t="s">
        <v>43</v>
      </c>
      <c r="E48" s="13">
        <f>SUM(E38:E47)</f>
        <v>50796.276840000006</v>
      </c>
    </row>
    <row r="49" spans="2:5" ht="6" customHeight="1" x14ac:dyDescent="0.2">
      <c r="E49" s="11"/>
    </row>
    <row r="50" spans="2:5" ht="12" customHeight="1" x14ac:dyDescent="0.2">
      <c r="B50" s="16" t="s">
        <v>44</v>
      </c>
      <c r="E50" s="11">
        <v>128.85556</v>
      </c>
    </row>
    <row r="51" spans="2:5" x14ac:dyDescent="0.2">
      <c r="B51" s="16" t="s">
        <v>45</v>
      </c>
      <c r="E51" s="11">
        <v>97257.480519999997</v>
      </c>
    </row>
    <row r="52" spans="2:5" x14ac:dyDescent="0.2">
      <c r="B52" s="16" t="s">
        <v>46</v>
      </c>
      <c r="E52" s="11">
        <v>17356.322640000002</v>
      </c>
    </row>
    <row r="53" spans="2:5" x14ac:dyDescent="0.2">
      <c r="B53" s="16" t="s">
        <v>47</v>
      </c>
      <c r="E53" s="11">
        <v>842.36133000000007</v>
      </c>
    </row>
    <row r="54" spans="2:5" x14ac:dyDescent="0.2">
      <c r="B54" s="16" t="s">
        <v>33</v>
      </c>
      <c r="E54" s="11">
        <v>500</v>
      </c>
    </row>
    <row r="55" spans="2:5" x14ac:dyDescent="0.2">
      <c r="B55" s="16" t="s">
        <v>48</v>
      </c>
      <c r="E55" s="11">
        <v>56.196440000000003</v>
      </c>
    </row>
    <row r="56" spans="2:5" ht="5.25" customHeight="1" x14ac:dyDescent="0.2">
      <c r="E56" s="11"/>
    </row>
    <row r="57" spans="2:5" ht="15" customHeight="1" x14ac:dyDescent="0.2">
      <c r="B57" s="12" t="s">
        <v>49</v>
      </c>
      <c r="E57" s="13">
        <f>SUM(E50:E55)</f>
        <v>116141.21648999999</v>
      </c>
    </row>
    <row r="58" spans="2:5" ht="4.5" customHeight="1" x14ac:dyDescent="0.2">
      <c r="E58" s="11"/>
    </row>
    <row r="59" spans="2:5" ht="16.5" customHeight="1" x14ac:dyDescent="0.2">
      <c r="B59" s="12" t="s">
        <v>50</v>
      </c>
      <c r="C59" s="2" t="s">
        <v>8</v>
      </c>
      <c r="E59" s="13">
        <f>+E48+SUM(E50:E55)</f>
        <v>166937.49333</v>
      </c>
    </row>
    <row r="60" spans="2:5" ht="6" customHeight="1" x14ac:dyDescent="0.2">
      <c r="E60" s="11"/>
    </row>
    <row r="61" spans="2:5" ht="13.5" customHeight="1" x14ac:dyDescent="0.2">
      <c r="B61" s="12" t="s">
        <v>51</v>
      </c>
      <c r="E61" s="11"/>
    </row>
    <row r="62" spans="2:5" ht="16.5" customHeight="1" x14ac:dyDescent="0.2">
      <c r="B62" s="2" t="s">
        <v>52</v>
      </c>
      <c r="C62" s="2" t="s">
        <v>8</v>
      </c>
      <c r="E62" s="11">
        <v>14700.1</v>
      </c>
    </row>
    <row r="63" spans="2:5" x14ac:dyDescent="0.2">
      <c r="B63" s="2" t="s">
        <v>53</v>
      </c>
      <c r="E63" s="11">
        <v>3308.5333100000003</v>
      </c>
    </row>
    <row r="64" spans="2:5" x14ac:dyDescent="0.2">
      <c r="B64" s="2" t="s">
        <v>54</v>
      </c>
      <c r="E64" s="11">
        <v>802.85445000000004</v>
      </c>
    </row>
    <row r="65" spans="2:5" hidden="1" x14ac:dyDescent="0.2">
      <c r="B65" s="2" t="s">
        <v>55</v>
      </c>
      <c r="E65" s="11">
        <v>0</v>
      </c>
    </row>
    <row r="66" spans="2:5" x14ac:dyDescent="0.2">
      <c r="B66" s="2" t="s">
        <v>56</v>
      </c>
      <c r="E66" s="11">
        <v>15527.767589999999</v>
      </c>
    </row>
    <row r="67" spans="2:5" x14ac:dyDescent="0.2">
      <c r="B67" s="2" t="s">
        <v>57</v>
      </c>
      <c r="E67" s="11">
        <v>5369.3588200000058</v>
      </c>
    </row>
    <row r="68" spans="2:5" hidden="1" x14ac:dyDescent="0.2">
      <c r="E68" s="11">
        <f>IFERROR(VLOOKUP(B68,[1]BG!$B$11:$E$80,4,FALSE),0)/1000</f>
        <v>0</v>
      </c>
    </row>
    <row r="69" spans="2:5" x14ac:dyDescent="0.2">
      <c r="B69" s="12" t="s">
        <v>58</v>
      </c>
      <c r="E69" s="13">
        <f>SUM(E62:E68)</f>
        <v>39708.614170000008</v>
      </c>
    </row>
    <row r="70" spans="2:5" ht="6.75" customHeight="1" x14ac:dyDescent="0.2">
      <c r="E70" s="11"/>
    </row>
    <row r="71" spans="2:5" ht="13.5" thickBot="1" x14ac:dyDescent="0.25">
      <c r="B71" s="12" t="s">
        <v>59</v>
      </c>
      <c r="C71" s="2" t="s">
        <v>8</v>
      </c>
      <c r="E71" s="15">
        <f>+E69+E59</f>
        <v>206646.10750000001</v>
      </c>
    </row>
    <row r="72" spans="2:5" ht="13.5" thickTop="1" x14ac:dyDescent="0.2">
      <c r="E72" s="17">
        <f>+E69/E34</f>
        <v>0.1921575714655066</v>
      </c>
    </row>
    <row r="73" spans="2:5" x14ac:dyDescent="0.2">
      <c r="E73" s="17"/>
    </row>
    <row r="74" spans="2:5" ht="19.5" customHeight="1" x14ac:dyDescent="0.2"/>
    <row r="75" spans="2:5" ht="8.25" customHeight="1" x14ac:dyDescent="0.2"/>
    <row r="76" spans="2:5" ht="15" customHeight="1" x14ac:dyDescent="0.2">
      <c r="B76" s="18" t="s">
        <v>60</v>
      </c>
      <c r="C76" s="19" t="s">
        <v>61</v>
      </c>
      <c r="D76" s="19"/>
      <c r="E76" s="19"/>
    </row>
    <row r="77" spans="2:5" x14ac:dyDescent="0.2">
      <c r="B77" s="18" t="s">
        <v>62</v>
      </c>
      <c r="C77" s="19" t="s">
        <v>63</v>
      </c>
      <c r="D77" s="19"/>
      <c r="E77" s="19"/>
    </row>
  </sheetData>
  <mergeCells count="3">
    <mergeCell ref="B2:E2"/>
    <mergeCell ref="C76:E76"/>
    <mergeCell ref="C77:E77"/>
  </mergeCells>
  <printOptions horizontalCentered="1"/>
  <pageMargins left="0.78740157480314965" right="0.78740157480314965" top="0.43307086614173229" bottom="0.27559055118110237" header="0.39370078740157483" footer="0.15748031496062992"/>
  <pageSetup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C31E9-709B-4FF0-8041-88718760434F}">
  <sheetPr>
    <tabColor theme="5" tint="0.39997558519241921"/>
  </sheetPr>
  <dimension ref="B1:E102"/>
  <sheetViews>
    <sheetView showGridLines="0" zoomScaleNormal="100" workbookViewId="0">
      <selection activeCell="G71" sqref="G71"/>
    </sheetView>
  </sheetViews>
  <sheetFormatPr baseColWidth="10" defaultColWidth="8" defaultRowHeight="12.75" x14ac:dyDescent="0.2"/>
  <cols>
    <col min="1" max="1" width="1.625" style="2" customWidth="1"/>
    <col min="2" max="2" width="35.875" style="16" customWidth="1"/>
    <col min="3" max="3" width="7" style="16" customWidth="1"/>
    <col min="4" max="4" width="1" style="16" customWidth="1"/>
    <col min="5" max="5" width="8.75" style="46" customWidth="1"/>
    <col min="6" max="6" width="9.375" style="2" bestFit="1" customWidth="1"/>
    <col min="7" max="7" width="9.875" style="2" bestFit="1" customWidth="1"/>
    <col min="8" max="16384" width="8" style="2"/>
  </cols>
  <sheetData>
    <row r="1" spans="2:5" ht="15.75" x14ac:dyDescent="0.25">
      <c r="B1" s="1" t="s">
        <v>0</v>
      </c>
      <c r="C1" s="1"/>
      <c r="D1" s="1"/>
      <c r="E1" s="1"/>
    </row>
    <row r="2" spans="2:5" ht="15.75" x14ac:dyDescent="0.25">
      <c r="B2" s="20" t="s">
        <v>1</v>
      </c>
      <c r="C2" s="4"/>
      <c r="D2" s="4"/>
      <c r="E2" s="21"/>
    </row>
    <row r="3" spans="2:5" x14ac:dyDescent="0.2">
      <c r="B3" s="22" t="s">
        <v>64</v>
      </c>
      <c r="C3" s="22"/>
      <c r="D3" s="22"/>
      <c r="E3" s="23"/>
    </row>
    <row r="4" spans="2:5" s="10" customFormat="1" ht="13.5" thickBot="1" x14ac:dyDescent="0.25">
      <c r="B4" s="47" t="str">
        <f>+'BG OCT'!B5</f>
        <v>Al 31 de Agosto 2022</v>
      </c>
      <c r="C4" s="47"/>
      <c r="D4" s="22"/>
      <c r="E4" s="48"/>
    </row>
    <row r="5" spans="2:5" s="24" customFormat="1" x14ac:dyDescent="0.2">
      <c r="B5" s="49" t="str">
        <f>+'BG OCT'!B6</f>
        <v>(Cifras expresadas en miles de dólares estadounidenses)</v>
      </c>
      <c r="C5" s="49"/>
      <c r="D5" s="49"/>
      <c r="E5" s="49"/>
    </row>
    <row r="6" spans="2:5" ht="14.25" customHeight="1" x14ac:dyDescent="0.2">
      <c r="B6" s="25" t="s">
        <v>65</v>
      </c>
      <c r="C6" s="25" t="s">
        <v>8</v>
      </c>
      <c r="D6" s="25"/>
      <c r="E6" s="26">
        <v>18412.12196</v>
      </c>
    </row>
    <row r="7" spans="2:5" x14ac:dyDescent="0.2">
      <c r="B7" s="27" t="s">
        <v>66</v>
      </c>
      <c r="C7" s="28"/>
      <c r="D7" s="28"/>
      <c r="E7" s="26">
        <v>4743.7945799999998</v>
      </c>
    </row>
    <row r="8" spans="2:5" x14ac:dyDescent="0.2">
      <c r="B8" s="27" t="s">
        <v>67</v>
      </c>
      <c r="C8" s="28"/>
      <c r="D8" s="28"/>
      <c r="E8" s="26">
        <v>1470.9841399999998</v>
      </c>
    </row>
    <row r="9" spans="2:5" x14ac:dyDescent="0.2">
      <c r="B9" s="27" t="s">
        <v>68</v>
      </c>
      <c r="C9" s="27"/>
      <c r="D9" s="27"/>
      <c r="E9" s="26">
        <v>2881.75866</v>
      </c>
    </row>
    <row r="10" spans="2:5" x14ac:dyDescent="0.2">
      <c r="B10" s="25" t="s">
        <v>69</v>
      </c>
      <c r="C10" s="25"/>
      <c r="D10" s="25"/>
      <c r="E10" s="26">
        <v>1083.0043899999998</v>
      </c>
    </row>
    <row r="11" spans="2:5" x14ac:dyDescent="0.2">
      <c r="B11" s="25" t="s">
        <v>70</v>
      </c>
      <c r="C11" s="25"/>
      <c r="D11" s="25"/>
      <c r="E11" s="26">
        <v>3037.9376099999999</v>
      </c>
    </row>
    <row r="12" spans="2:5" s="31" customFormat="1" x14ac:dyDescent="0.2">
      <c r="B12" s="29" t="s">
        <v>71</v>
      </c>
      <c r="C12" s="29" t="s">
        <v>8</v>
      </c>
      <c r="D12" s="29"/>
      <c r="E12" s="30">
        <f>SUM(D6:E11)</f>
        <v>31629.601339999997</v>
      </c>
    </row>
    <row r="13" spans="2:5" ht="4.5" customHeight="1" x14ac:dyDescent="0.2">
      <c r="B13" s="25"/>
      <c r="C13" s="25"/>
      <c r="D13" s="25"/>
      <c r="E13" s="26"/>
    </row>
    <row r="14" spans="2:5" x14ac:dyDescent="0.2">
      <c r="B14" s="25" t="s">
        <v>72</v>
      </c>
      <c r="C14" s="25" t="s">
        <v>8</v>
      </c>
      <c r="D14" s="25"/>
      <c r="E14" s="26">
        <v>7267.8334599999989</v>
      </c>
    </row>
    <row r="15" spans="2:5" x14ac:dyDescent="0.2">
      <c r="B15" s="25" t="s">
        <v>73</v>
      </c>
      <c r="C15" s="25"/>
      <c r="D15" s="25"/>
      <c r="E15" s="26">
        <v>671.19359999999995</v>
      </c>
    </row>
    <row r="16" spans="2:5" s="31" customFormat="1" x14ac:dyDescent="0.2">
      <c r="B16" s="29" t="s">
        <v>74</v>
      </c>
      <c r="C16" s="29" t="s">
        <v>8</v>
      </c>
      <c r="D16" s="29"/>
      <c r="E16" s="30">
        <f>SUM(E14:E15)</f>
        <v>7939.0270599999985</v>
      </c>
    </row>
    <row r="17" spans="2:5" s="34" customFormat="1" ht="4.5" customHeight="1" x14ac:dyDescent="0.2">
      <c r="B17" s="32"/>
      <c r="C17" s="32"/>
      <c r="D17" s="32"/>
      <c r="E17" s="33"/>
    </row>
    <row r="18" spans="2:5" x14ac:dyDescent="0.2">
      <c r="B18" s="25" t="s">
        <v>75</v>
      </c>
      <c r="C18" s="25" t="s">
        <v>8</v>
      </c>
      <c r="D18" s="25"/>
      <c r="E18" s="26">
        <v>3828.0889099999999</v>
      </c>
    </row>
    <row r="19" spans="2:5" x14ac:dyDescent="0.2">
      <c r="B19" s="25" t="s">
        <v>76</v>
      </c>
      <c r="C19" s="25"/>
      <c r="D19" s="25"/>
      <c r="E19" s="26">
        <v>1052.8987199999999</v>
      </c>
    </row>
    <row r="20" spans="2:5" x14ac:dyDescent="0.2">
      <c r="B20" s="25" t="s">
        <v>77</v>
      </c>
      <c r="C20" s="25"/>
      <c r="D20" s="25"/>
      <c r="E20" s="26">
        <v>218.80216000000001</v>
      </c>
    </row>
    <row r="21" spans="2:5" x14ac:dyDescent="0.2">
      <c r="B21" s="35" t="s">
        <v>78</v>
      </c>
      <c r="C21" s="35"/>
      <c r="D21" s="35"/>
      <c r="E21" s="26">
        <v>2194.4714600000002</v>
      </c>
    </row>
    <row r="22" spans="2:5" x14ac:dyDescent="0.2">
      <c r="B22" s="35" t="s">
        <v>79</v>
      </c>
      <c r="C22" s="35"/>
      <c r="D22" s="35"/>
      <c r="E22" s="26">
        <v>135.2603</v>
      </c>
    </row>
    <row r="23" spans="2:5" x14ac:dyDescent="0.2">
      <c r="B23" s="35" t="s">
        <v>80</v>
      </c>
      <c r="C23" s="35"/>
      <c r="D23" s="35"/>
      <c r="E23" s="26">
        <v>839.10172999999998</v>
      </c>
    </row>
    <row r="24" spans="2:5" x14ac:dyDescent="0.2">
      <c r="B24" s="35" t="s">
        <v>81</v>
      </c>
      <c r="C24" s="35"/>
      <c r="D24" s="35"/>
      <c r="E24" s="26">
        <v>321.9633</v>
      </c>
    </row>
    <row r="25" spans="2:5" x14ac:dyDescent="0.2">
      <c r="B25" s="35" t="s">
        <v>82</v>
      </c>
      <c r="C25" s="35"/>
      <c r="D25" s="35"/>
      <c r="E25" s="26">
        <v>92.050510000000003</v>
      </c>
    </row>
    <row r="26" spans="2:5" hidden="1" x14ac:dyDescent="0.2">
      <c r="B26" s="35" t="s">
        <v>83</v>
      </c>
      <c r="C26" s="35"/>
      <c r="D26" s="35"/>
      <c r="E26" s="26">
        <v>0</v>
      </c>
    </row>
    <row r="27" spans="2:5" hidden="1" x14ac:dyDescent="0.2">
      <c r="B27" s="35" t="s">
        <v>84</v>
      </c>
      <c r="C27" s="35"/>
      <c r="D27" s="35"/>
      <c r="E27" s="26">
        <v>0</v>
      </c>
    </row>
    <row r="28" spans="2:5" hidden="1" x14ac:dyDescent="0.2">
      <c r="B28" s="35" t="s">
        <v>85</v>
      </c>
      <c r="C28" s="35"/>
      <c r="D28" s="35"/>
      <c r="E28" s="26">
        <v>0</v>
      </c>
    </row>
    <row r="29" spans="2:5" x14ac:dyDescent="0.2">
      <c r="B29" s="36" t="s">
        <v>86</v>
      </c>
      <c r="C29" s="36"/>
      <c r="D29" s="36"/>
      <c r="E29" s="26">
        <v>16.356809999999999</v>
      </c>
    </row>
    <row r="30" spans="2:5" x14ac:dyDescent="0.2">
      <c r="B30" s="36" t="s">
        <v>87</v>
      </c>
      <c r="C30" s="36"/>
      <c r="D30" s="36"/>
      <c r="E30" s="26">
        <v>1696.89021</v>
      </c>
    </row>
    <row r="31" spans="2:5" x14ac:dyDescent="0.2">
      <c r="B31" s="35" t="s">
        <v>88</v>
      </c>
      <c r="C31" s="35"/>
      <c r="D31" s="35"/>
      <c r="E31" s="26">
        <v>86.695220000000006</v>
      </c>
    </row>
    <row r="32" spans="2:5" hidden="1" x14ac:dyDescent="0.2">
      <c r="B32" s="35" t="s">
        <v>89</v>
      </c>
      <c r="C32" s="35"/>
      <c r="D32" s="35"/>
      <c r="E32" s="26">
        <v>0</v>
      </c>
    </row>
    <row r="33" spans="2:5" x14ac:dyDescent="0.2">
      <c r="B33" s="37" t="s">
        <v>90</v>
      </c>
      <c r="C33" s="37"/>
      <c r="D33" s="37"/>
      <c r="E33" s="26">
        <v>2189.9639699999998</v>
      </c>
    </row>
    <row r="34" spans="2:5" hidden="1" x14ac:dyDescent="0.2">
      <c r="B34" s="37" t="s">
        <v>91</v>
      </c>
      <c r="C34" s="37"/>
      <c r="D34" s="37"/>
      <c r="E34" s="26">
        <v>0</v>
      </c>
    </row>
    <row r="35" spans="2:5" x14ac:dyDescent="0.2">
      <c r="B35" s="35" t="s">
        <v>92</v>
      </c>
      <c r="C35" s="37"/>
      <c r="D35" s="37"/>
      <c r="E35" s="26">
        <v>327.94083000000001</v>
      </c>
    </row>
    <row r="36" spans="2:5" x14ac:dyDescent="0.2">
      <c r="B36" s="37" t="s">
        <v>93</v>
      </c>
      <c r="C36" s="37"/>
      <c r="D36" s="37"/>
      <c r="E36" s="26">
        <v>119.74851000000001</v>
      </c>
    </row>
    <row r="37" spans="2:5" x14ac:dyDescent="0.2">
      <c r="B37" s="37" t="s">
        <v>66</v>
      </c>
      <c r="C37" s="37"/>
      <c r="D37" s="37"/>
      <c r="E37" s="26">
        <v>314.39689999999996</v>
      </c>
    </row>
    <row r="38" spans="2:5" x14ac:dyDescent="0.2">
      <c r="B38" s="37" t="s">
        <v>94</v>
      </c>
      <c r="C38" s="37"/>
      <c r="D38" s="37"/>
      <c r="E38" s="26">
        <v>2359.79783</v>
      </c>
    </row>
    <row r="39" spans="2:5" x14ac:dyDescent="0.2">
      <c r="B39" s="35" t="s">
        <v>95</v>
      </c>
      <c r="C39" s="35"/>
      <c r="D39" s="35"/>
      <c r="E39" s="26">
        <v>244.23162999999997</v>
      </c>
    </row>
    <row r="40" spans="2:5" s="31" customFormat="1" x14ac:dyDescent="0.2">
      <c r="B40" s="29" t="s">
        <v>96</v>
      </c>
      <c r="C40" s="29" t="s">
        <v>8</v>
      </c>
      <c r="D40" s="29"/>
      <c r="E40" s="30">
        <f>SUM(E18:E39)</f>
        <v>16038.658999999996</v>
      </c>
    </row>
    <row r="41" spans="2:5" s="31" customFormat="1" x14ac:dyDescent="0.2">
      <c r="B41" s="29" t="s">
        <v>97</v>
      </c>
      <c r="C41" s="29"/>
      <c r="D41" s="29"/>
      <c r="E41" s="30">
        <f>+E12-E16-E40</f>
        <v>7651.9152800000047</v>
      </c>
    </row>
    <row r="42" spans="2:5" x14ac:dyDescent="0.2">
      <c r="B42" s="35"/>
      <c r="C42" s="35"/>
      <c r="D42" s="35"/>
      <c r="E42" s="26"/>
    </row>
    <row r="43" spans="2:5" x14ac:dyDescent="0.2">
      <c r="B43" s="25" t="s">
        <v>98</v>
      </c>
      <c r="C43" s="25" t="s">
        <v>8</v>
      </c>
      <c r="D43" s="25"/>
      <c r="E43" s="26">
        <v>1188.6019799999999</v>
      </c>
    </row>
    <row r="44" spans="2:5" x14ac:dyDescent="0.2">
      <c r="B44" s="25" t="s">
        <v>99</v>
      </c>
      <c r="C44" s="25"/>
      <c r="D44" s="25"/>
      <c r="E44" s="26">
        <v>-344.91017999999997</v>
      </c>
    </row>
    <row r="45" spans="2:5" s="31" customFormat="1" x14ac:dyDescent="0.2">
      <c r="B45" s="29" t="s">
        <v>100</v>
      </c>
      <c r="C45" s="29" t="s">
        <v>8</v>
      </c>
      <c r="D45" s="29"/>
      <c r="E45" s="38">
        <f>SUM(E43:E44)</f>
        <v>843.69179999999994</v>
      </c>
    </row>
    <row r="46" spans="2:5" s="31" customFormat="1" hidden="1" x14ac:dyDescent="0.2">
      <c r="B46" s="25" t="s">
        <v>101</v>
      </c>
      <c r="C46" s="29"/>
      <c r="D46" s="29"/>
      <c r="E46" s="26">
        <f>IFERROR(VLOOKUP(B46,[1]ER!$B$8:$E$64,4,FALSE),0)/1000</f>
        <v>0</v>
      </c>
    </row>
    <row r="47" spans="2:5" s="31" customFormat="1" x14ac:dyDescent="0.2">
      <c r="B47" s="25" t="s">
        <v>102</v>
      </c>
      <c r="C47" s="29"/>
      <c r="D47" s="29"/>
      <c r="E47" s="26">
        <v>-57.654360000000004</v>
      </c>
    </row>
    <row r="48" spans="2:5" x14ac:dyDescent="0.2">
      <c r="B48" s="39" t="s">
        <v>103</v>
      </c>
      <c r="C48" s="25"/>
      <c r="D48" s="25"/>
      <c r="E48" s="38">
        <f>+E41+E45+E46+E47</f>
        <v>8437.9527200000048</v>
      </c>
    </row>
    <row r="49" spans="2:5" x14ac:dyDescent="0.2">
      <c r="B49" s="25"/>
      <c r="C49" s="25"/>
      <c r="D49" s="25"/>
      <c r="E49" s="26"/>
    </row>
    <row r="50" spans="2:5" x14ac:dyDescent="0.2">
      <c r="B50" s="29" t="s">
        <v>104</v>
      </c>
      <c r="C50" s="29" t="s">
        <v>8</v>
      </c>
      <c r="D50" s="29"/>
      <c r="E50" s="26">
        <v>3068.5938999999998</v>
      </c>
    </row>
    <row r="51" spans="2:5" hidden="1" x14ac:dyDescent="0.2">
      <c r="B51" s="25"/>
      <c r="C51" s="25"/>
      <c r="D51" s="25"/>
      <c r="E51" s="26"/>
    </row>
    <row r="52" spans="2:5" hidden="1" x14ac:dyDescent="0.2">
      <c r="B52" s="39" t="s">
        <v>105</v>
      </c>
      <c r="C52" s="25"/>
      <c r="D52" s="25"/>
      <c r="E52" s="26">
        <v>0</v>
      </c>
    </row>
    <row r="53" spans="2:5" x14ac:dyDescent="0.2">
      <c r="B53" s="25"/>
      <c r="C53" s="25"/>
      <c r="D53" s="25"/>
      <c r="E53" s="26"/>
    </row>
    <row r="54" spans="2:5" ht="13.5" thickBot="1" x14ac:dyDescent="0.25">
      <c r="B54" s="39" t="s">
        <v>106</v>
      </c>
      <c r="C54" s="25"/>
      <c r="D54" s="25"/>
      <c r="E54" s="40">
        <f>+E48-E50</f>
        <v>5369.3588200000049</v>
      </c>
    </row>
    <row r="55" spans="2:5" ht="13.5" thickTop="1" x14ac:dyDescent="0.2">
      <c r="B55" s="25"/>
      <c r="C55" s="25"/>
      <c r="D55" s="25"/>
      <c r="E55" s="26"/>
    </row>
    <row r="56" spans="2:5" ht="10.5" customHeight="1" x14ac:dyDescent="0.2">
      <c r="B56" s="25"/>
      <c r="C56" s="25"/>
      <c r="D56" s="25"/>
      <c r="E56" s="26"/>
    </row>
    <row r="57" spans="2:5" x14ac:dyDescent="0.2">
      <c r="B57" s="25"/>
      <c r="C57" s="25"/>
      <c r="D57" s="25"/>
      <c r="E57" s="26"/>
    </row>
    <row r="58" spans="2:5" x14ac:dyDescent="0.2">
      <c r="B58" s="41"/>
      <c r="C58" s="41"/>
      <c r="D58" s="41"/>
      <c r="E58" s="26"/>
    </row>
    <row r="59" spans="2:5" x14ac:dyDescent="0.2">
      <c r="B59" s="42" t="s">
        <v>60</v>
      </c>
      <c r="C59" s="43" t="s">
        <v>61</v>
      </c>
      <c r="D59" s="43"/>
      <c r="E59" s="43"/>
    </row>
    <row r="60" spans="2:5" x14ac:dyDescent="0.2">
      <c r="B60" s="42" t="s">
        <v>62</v>
      </c>
      <c r="C60" s="43" t="s">
        <v>63</v>
      </c>
      <c r="D60" s="43"/>
      <c r="E60" s="43"/>
    </row>
    <row r="61" spans="2:5" x14ac:dyDescent="0.2">
      <c r="E61" s="14"/>
    </row>
    <row r="62" spans="2:5" x14ac:dyDescent="0.2">
      <c r="E62" s="14"/>
    </row>
    <row r="63" spans="2:5" x14ac:dyDescent="0.2">
      <c r="E63" s="14"/>
    </row>
    <row r="64" spans="2:5" x14ac:dyDescent="0.2">
      <c r="E64" s="14"/>
    </row>
    <row r="65" spans="2:5" x14ac:dyDescent="0.2">
      <c r="E65" s="14"/>
    </row>
    <row r="66" spans="2:5" x14ac:dyDescent="0.2">
      <c r="E66" s="14"/>
    </row>
    <row r="67" spans="2:5" x14ac:dyDescent="0.2">
      <c r="E67" s="14"/>
    </row>
    <row r="68" spans="2:5" x14ac:dyDescent="0.2">
      <c r="E68" s="14"/>
    </row>
    <row r="69" spans="2:5" x14ac:dyDescent="0.2">
      <c r="E69" s="14"/>
    </row>
    <row r="70" spans="2:5" x14ac:dyDescent="0.2">
      <c r="B70" s="44"/>
      <c r="C70" s="44"/>
      <c r="D70" s="44"/>
      <c r="E70" s="14"/>
    </row>
    <row r="71" spans="2:5" x14ac:dyDescent="0.2">
      <c r="E71" s="14"/>
    </row>
    <row r="72" spans="2:5" x14ac:dyDescent="0.2">
      <c r="E72" s="14"/>
    </row>
    <row r="73" spans="2:5" x14ac:dyDescent="0.2">
      <c r="E73" s="45"/>
    </row>
    <row r="74" spans="2:5" x14ac:dyDescent="0.2">
      <c r="E74" s="45"/>
    </row>
    <row r="75" spans="2:5" x14ac:dyDescent="0.2">
      <c r="E75" s="45"/>
    </row>
    <row r="76" spans="2:5" x14ac:dyDescent="0.2">
      <c r="E76" s="45"/>
    </row>
    <row r="77" spans="2:5" x14ac:dyDescent="0.2">
      <c r="E77" s="45"/>
    </row>
    <row r="78" spans="2:5" x14ac:dyDescent="0.2">
      <c r="B78" s="44"/>
      <c r="C78" s="44"/>
      <c r="D78" s="44"/>
      <c r="E78" s="45"/>
    </row>
    <row r="79" spans="2:5" x14ac:dyDescent="0.2">
      <c r="E79" s="45"/>
    </row>
    <row r="80" spans="2:5" x14ac:dyDescent="0.2">
      <c r="E80" s="45"/>
    </row>
    <row r="81" spans="5:5" x14ac:dyDescent="0.2">
      <c r="E81" s="45"/>
    </row>
    <row r="82" spans="5:5" x14ac:dyDescent="0.2">
      <c r="E82" s="45"/>
    </row>
    <row r="83" spans="5:5" x14ac:dyDescent="0.2">
      <c r="E83" s="45"/>
    </row>
    <row r="84" spans="5:5" x14ac:dyDescent="0.2">
      <c r="E84" s="45"/>
    </row>
    <row r="85" spans="5:5" x14ac:dyDescent="0.2">
      <c r="E85" s="45"/>
    </row>
    <row r="86" spans="5:5" x14ac:dyDescent="0.2">
      <c r="E86" s="45"/>
    </row>
    <row r="87" spans="5:5" x14ac:dyDescent="0.2">
      <c r="E87" s="45"/>
    </row>
    <row r="88" spans="5:5" x14ac:dyDescent="0.2">
      <c r="E88" s="45"/>
    </row>
    <row r="89" spans="5:5" x14ac:dyDescent="0.2">
      <c r="E89" s="45"/>
    </row>
    <row r="90" spans="5:5" x14ac:dyDescent="0.2">
      <c r="E90" s="45"/>
    </row>
    <row r="91" spans="5:5" x14ac:dyDescent="0.2">
      <c r="E91" s="45"/>
    </row>
    <row r="92" spans="5:5" x14ac:dyDescent="0.2">
      <c r="E92" s="45"/>
    </row>
    <row r="93" spans="5:5" x14ac:dyDescent="0.2">
      <c r="E93" s="45"/>
    </row>
    <row r="94" spans="5:5" x14ac:dyDescent="0.2">
      <c r="E94" s="45"/>
    </row>
    <row r="95" spans="5:5" x14ac:dyDescent="0.2">
      <c r="E95" s="45"/>
    </row>
    <row r="96" spans="5:5" x14ac:dyDescent="0.2">
      <c r="E96" s="45"/>
    </row>
    <row r="97" spans="5:5" x14ac:dyDescent="0.2">
      <c r="E97" s="45"/>
    </row>
    <row r="98" spans="5:5" x14ac:dyDescent="0.2">
      <c r="E98" s="45"/>
    </row>
    <row r="99" spans="5:5" x14ac:dyDescent="0.2">
      <c r="E99" s="45"/>
    </row>
    <row r="100" spans="5:5" x14ac:dyDescent="0.2">
      <c r="E100" s="45"/>
    </row>
    <row r="101" spans="5:5" x14ac:dyDescent="0.2">
      <c r="E101" s="45"/>
    </row>
    <row r="102" spans="5:5" x14ac:dyDescent="0.2">
      <c r="E102" s="45"/>
    </row>
  </sheetData>
  <mergeCells count="4">
    <mergeCell ref="B1:E1"/>
    <mergeCell ref="B5:E5"/>
    <mergeCell ref="C59:E59"/>
    <mergeCell ref="C60:E60"/>
  </mergeCells>
  <printOptions horizontalCentered="1"/>
  <pageMargins left="0.55118110236220474" right="0.43307086614173229" top="0.6692913385826772" bottom="0.39370078740157483" header="0.39370078740157483" footer="0.15748031496062992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 OCT</vt:lpstr>
      <vt:lpstr>ER OCT</vt:lpstr>
      <vt:lpstr>'BG OCT'!Área_de_impresión</vt:lpstr>
      <vt:lpstr>'ER OCT'!Área_de_impresión</vt:lpstr>
      <vt:lpstr>'ER OCT'!Títulos_a_imprimir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cp:lastPrinted>2022-11-08T21:26:31Z</cp:lastPrinted>
  <dcterms:created xsi:type="dcterms:W3CDTF">2022-11-08T21:19:44Z</dcterms:created>
  <dcterms:modified xsi:type="dcterms:W3CDTF">2022-11-08T21:27:38Z</dcterms:modified>
</cp:coreProperties>
</file>