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DAREVALO\Desktop\Casa Corredora de Bolsa\"/>
    </mc:Choice>
  </mc:AlternateContent>
  <xr:revisionPtr revIDLastSave="0" documentId="13_ncr:1_{BE66550D-5530-42DC-BE59-E1370A97F11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0" i="1" l="1"/>
  <c r="F95" i="1"/>
  <c r="F82" i="1"/>
  <c r="F80" i="1"/>
  <c r="F90" i="1"/>
  <c r="F89" i="1"/>
  <c r="F72" i="1"/>
  <c r="F71" i="1"/>
  <c r="D49" i="1" l="1"/>
  <c r="D48" i="1"/>
  <c r="D45" i="1"/>
  <c r="F44" i="1" s="1"/>
  <c r="D42" i="1"/>
  <c r="F41" i="1" s="1"/>
  <c r="D39" i="1"/>
  <c r="F38" i="1" s="1"/>
  <c r="D32" i="1"/>
  <c r="D31" i="1"/>
  <c r="D25" i="1"/>
  <c r="D23" i="1"/>
  <c r="D20" i="1"/>
  <c r="D19" i="1"/>
  <c r="D18" i="1"/>
  <c r="D17" i="1"/>
  <c r="D16" i="1"/>
  <c r="D15" i="1"/>
  <c r="D14" i="1"/>
  <c r="B62" i="1"/>
  <c r="F34" i="1"/>
  <c r="F99" i="1"/>
  <c r="F102" i="1"/>
  <c r="F70" i="1"/>
  <c r="F74" i="1" s="1"/>
  <c r="F78" i="1"/>
  <c r="F88" i="1"/>
  <c r="F107" i="1"/>
  <c r="I51" i="1"/>
  <c r="F94" i="1"/>
  <c r="F30" i="1" l="1"/>
  <c r="F47" i="1"/>
  <c r="F22" i="1"/>
  <c r="F84" i="1"/>
  <c r="F92" i="1" s="1"/>
  <c r="F97" i="1" s="1"/>
  <c r="F105" i="1" s="1"/>
  <c r="F109" i="1" s="1"/>
  <c r="H109" i="1"/>
  <c r="F12" i="1"/>
  <c r="F51" i="1" l="1"/>
  <c r="F27" i="1"/>
  <c r="H63" i="1" l="1"/>
</calcChain>
</file>

<file path=xl/sharedStrings.xml><?xml version="1.0" encoding="utf-8"?>
<sst xmlns="http://schemas.openxmlformats.org/spreadsheetml/2006/main" count="71" uniqueCount="65">
  <si>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</si>
  <si>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</si>
  <si>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</si>
  <si>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</si>
  <si>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</si>
  <si>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</si>
  <si>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</si>
  <si>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</si>
  <si>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</si>
  <si>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</si>
  <si>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</si>
  <si>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</si>
  <si>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</si>
  <si>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</si>
  <si>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</si>
  <si>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</si>
  <si>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</si>
  <si>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CUENTAS POR PAGAR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</si>
  <si>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</si>
  <si>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</si>
  <si>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</si>
  <si>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</si>
  <si>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</si>
  <si>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</si>
  <si>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</si>
  <si>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</si>
  <si>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</si>
  <si>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</si>
  <si>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</si>
  <si>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</si>
  <si>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</si>
  <si>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</si>
  <si>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</si>
  <si>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</si>
  <si>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</si>
  <si>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</si>
  <si>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</si>
  <si>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</si>
  <si>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</si>
  <si>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</si>
  <si>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</si>
  <si>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</si>
  <si>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</si>
  <si>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</si>
  <si>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</si>
  <si>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</si>
  <si>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</si>
  <si>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</si>
  <si>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</si>
  <si>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</si>
  <si>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</si>
  <si>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</si>
  <si>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</si>
  <si>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</si>
  <si>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</si>
  <si>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>ACTIVOS INTANGIBLES</t>
  </si>
  <si>
    <t>INGRESOS EXTRAORDINARIOS</t>
  </si>
  <si>
    <t xml:space="preserve">INGRESOS EXTRAORDINARIOS </t>
  </si>
  <si>
    <t>Valores Azul, S.A. de C.V., Casa de Corredores de Bolsa</t>
  </si>
  <si>
    <t>CUENTAS POR PAGAR RELACIONADAS</t>
  </si>
  <si>
    <t xml:space="preserve">          Carlos Enriqe Araujo Eserski                           Mónica E. Olano Mancía                             Marcos E. Ardón</t>
  </si>
  <si>
    <t xml:space="preserve">           Carlos Enriqe Araujo Eserski                        Mónica E. Olano Mancía                               Marcos E. Ardón</t>
  </si>
  <si>
    <t>BALANCE GENERAL AL 30 DE SEPTIEMBRE DE 2022</t>
  </si>
  <si>
    <t>ESTADO DE RESULTADOS DEL 01 DE ENERO AL 30 DE SEPTIEMBRE 2022</t>
  </si>
  <si>
    <t>(Compañía Salvadoreña, Subsidiaria de Inversiones Financieras Grupo Azul, S.A.)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</si>
</sst>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2" applyFont="1"/>
    <xf numFmtId="0" fontId="4" fillId="0" borderId="0" xfId="0" applyFont="1" applyAlignment="1">
      <alignment horizontal="left"/>
    </xf>
    <xf numFmtId="0" fontId="4" fillId="0" borderId="0" xfId="0" applyFont="1"/>
    <xf numFmtId="44" fontId="4" fillId="0" borderId="0" xfId="2" applyFont="1"/>
    <xf numFmtId="44" fontId="4" fillId="0" borderId="1" xfId="2" applyFont="1" applyBorder="1"/>
    <xf numFmtId="44" fontId="2" fillId="0" borderId="0" xfId="2" applyFont="1" applyBorder="1"/>
    <xf numFmtId="0" fontId="5" fillId="0" borderId="0" xfId="0" applyFont="1" applyAlignment="1">
      <alignment vertical="center"/>
    </xf>
    <xf numFmtId="0" fontId="5" fillId="0" borderId="0" xfId="0" applyFont="1"/>
    <xf numFmtId="4" fontId="2" fillId="0" borderId="0" xfId="0" applyNumberFormat="1" applyFont="1"/>
    <xf numFmtId="43" fontId="4" fillId="0" borderId="0" xfId="1" applyFont="1"/>
    <xf numFmtId="43" fontId="2" fillId="0" borderId="0" xfId="0" applyNumberFormat="1" applyFont="1"/>
    <xf numFmtId="44" fontId="2" fillId="0" borderId="0" xfId="2" applyNumberFormat="1" applyFont="1"/>
    <xf numFmtId="0" fontId="2" fillId="0" borderId="0" xfId="0" applyFont="1" applyFill="1"/>
    <xf numFmtId="43" fontId="2" fillId="0" borderId="0" xfId="1" applyFont="1" applyFill="1"/>
    <xf numFmtId="0" fontId="5" fillId="0" borderId="0" xfId="0" applyFont="1" applyFill="1" applyAlignment="1">
      <alignment horizontal="center" vertical="center" wrapText="1"/>
    </xf>
    <xf numFmtId="44" fontId="4" fillId="0" borderId="0" xfId="2" applyFont="1" applyFill="1"/>
    <xf numFmtId="44" fontId="2" fillId="0" borderId="0" xfId="2" applyFont="1" applyFill="1"/>
    <xf numFmtId="4" fontId="2" fillId="0" borderId="0" xfId="0" applyNumberFormat="1" applyFont="1" applyFill="1"/>
    <xf numFmtId="44" fontId="4" fillId="0" borderId="1" xfId="2" applyFont="1" applyFill="1" applyBorder="1"/>
    <xf numFmtId="4" fontId="4" fillId="0" borderId="0" xfId="0" applyNumberFormat="1" applyFont="1" applyFill="1"/>
    <xf numFmtId="43" fontId="4" fillId="0" borderId="0" xfId="1" applyFont="1" applyFill="1"/>
    <xf numFmtId="0" fontId="6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58</xdr:row>
      <xdr:rowOff>38100</xdr:rowOff>
    </xdr:from>
    <xdr:to>
      <xdr:col>2</xdr:col>
      <xdr:colOff>1971675</xdr:colOff>
      <xdr:row>60</xdr:row>
      <xdr:rowOff>104775</xdr:rowOff>
    </xdr:to>
    <xdr:pic>
      <xdr:nvPicPr>
        <xdr:cNvPr id="2492" name="Imagen 6">
          <a:extLst>
            <a:ext uri="{FF2B5EF4-FFF2-40B4-BE49-F238E27FC236}">
              <a16:creationId xmlns:a16="http://schemas.microsoft.com/office/drawing/2014/main" id="{33637965-488C-394E-F89D-88E3182AD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991600"/>
          <a:ext cx="2362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0</xdr:rowOff>
    </xdr:from>
    <xdr:to>
      <xdr:col>2</xdr:col>
      <xdr:colOff>1924050</xdr:colOff>
      <xdr:row>3</xdr:row>
      <xdr:rowOff>66675</xdr:rowOff>
    </xdr:to>
    <xdr:pic>
      <xdr:nvPicPr>
        <xdr:cNvPr id="2493" name="Imagen 6">
          <a:extLst>
            <a:ext uri="{FF2B5EF4-FFF2-40B4-BE49-F238E27FC236}">
              <a16:creationId xmlns:a16="http://schemas.microsoft.com/office/drawing/2014/main" id="{D1CFFFA6-1A79-1F79-41B6-A51D33A59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1925"/>
          <a:ext cx="2362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114"/>
  <sheetViews>
    <sheetView showGridLines="0" tabSelected="1" zoomScaleNormal="100" workbookViewId="0">
      <selection activeCell="F11" sqref="F11"/>
    </sheetView>
  </sheetViews>
  <sheetFormatPr baseColWidth="10" defaultRowHeight="12.75" x14ac:dyDescent="0.2"/>
  <cols>
    <col min="1" max="1" width="1.85546875" style="1" customWidth="1"/>
    <col min="2" max="2" width="5.140625" style="5" customWidth="1"/>
    <col min="3" max="3" width="54" style="1" bestFit="1" customWidth="1"/>
    <col min="4" max="4" width="11" style="6" customWidth="1"/>
    <col min="5" max="5" width="2" style="6" customWidth="1"/>
    <col min="6" max="6" width="10.570312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578125" style="1"/>
  </cols>
  <sheetData>
    <row r="4" spans="2:10" ht="9.75" customHeight="1" x14ac:dyDescent="0.2"/>
    <row r="5" spans="2:10" ht="18" x14ac:dyDescent="0.2">
      <c r="B5" s="29" t="s">
        <v>58</v>
      </c>
      <c r="C5" s="29"/>
      <c r="D5" s="29"/>
      <c r="E5" s="29"/>
      <c r="F5" s="29"/>
    </row>
    <row r="6" spans="2:10" x14ac:dyDescent="0.2">
      <c r="B6" s="30" t="s">
        <v>64</v>
      </c>
      <c r="C6" s="30"/>
      <c r="D6" s="30"/>
      <c r="E6" s="30"/>
      <c r="F6" s="30"/>
    </row>
    <row r="7" spans="2:10" ht="7.5" customHeight="1" x14ac:dyDescent="0.2">
      <c r="B7" s="3"/>
      <c r="C7" s="4"/>
      <c r="D7" s="4"/>
      <c r="E7" s="4"/>
      <c r="F7" s="4"/>
    </row>
    <row r="8" spans="2:10" ht="15" x14ac:dyDescent="0.25">
      <c r="B8" s="27" t="s">
        <v>62</v>
      </c>
      <c r="C8" s="27"/>
      <c r="D8" s="27"/>
      <c r="E8" s="27"/>
      <c r="F8" s="27"/>
    </row>
    <row r="9" spans="2:10" ht="14.25" x14ac:dyDescent="0.2">
      <c r="B9" s="28" t="s">
        <v>0</v>
      </c>
      <c r="C9" s="28"/>
      <c r="D9" s="28"/>
      <c r="E9" s="28"/>
      <c r="F9" s="28"/>
    </row>
    <row r="11" spans="2:10" x14ac:dyDescent="0.2">
      <c r="B11" s="7">
        <v>1</v>
      </c>
      <c r="C11" s="8" t="s">
        <v>1</v>
      </c>
      <c r="F11" s="22"/>
      <c r="G11" s="19"/>
      <c r="H11" s="25"/>
      <c r="I11" s="18"/>
      <c r="J11" s="18"/>
    </row>
    <row r="12" spans="2:10" x14ac:dyDescent="0.2">
      <c r="B12" s="5">
        <v>11</v>
      </c>
      <c r="C12" s="1" t="s">
        <v>2</v>
      </c>
      <c r="F12" s="22">
        <f>SUM(D13:D20)</f>
        <v>424.10113999999999</v>
      </c>
      <c r="G12" s="19"/>
      <c r="H12" s="23"/>
      <c r="I12" s="18"/>
      <c r="J12" s="18"/>
    </row>
    <row r="13" spans="2:10" x14ac:dyDescent="0.2">
      <c r="B13" s="5">
        <v>110</v>
      </c>
      <c r="C13" s="1" t="s">
        <v>3</v>
      </c>
      <c r="D13" s="17">
        <v>0.1</v>
      </c>
      <c r="F13" s="22"/>
      <c r="G13" s="19"/>
      <c r="H13" s="23"/>
      <c r="I13" s="18"/>
      <c r="J13" s="18"/>
    </row>
    <row r="14" spans="2:10" x14ac:dyDescent="0.2">
      <c r="B14" s="5">
        <v>111</v>
      </c>
      <c r="C14" s="1" t="s">
        <v>4</v>
      </c>
      <c r="D14" s="17">
        <f>23286.99/1000</f>
        <v>23.286990000000003</v>
      </c>
      <c r="F14" s="22"/>
      <c r="G14" s="19"/>
      <c r="H14" s="23"/>
      <c r="I14" s="18"/>
      <c r="J14" s="18"/>
    </row>
    <row r="15" spans="2:10" x14ac:dyDescent="0.2">
      <c r="B15" s="5">
        <v>112</v>
      </c>
      <c r="C15" s="1" t="s">
        <v>5</v>
      </c>
      <c r="D15" s="17">
        <f>200604.38/1000</f>
        <v>200.60437999999999</v>
      </c>
      <c r="F15" s="22"/>
      <c r="G15" s="19"/>
      <c r="H15" s="23"/>
      <c r="I15" s="18"/>
      <c r="J15" s="18"/>
    </row>
    <row r="16" spans="2:10" x14ac:dyDescent="0.2">
      <c r="B16" s="5">
        <v>113</v>
      </c>
      <c r="C16" s="1" t="s">
        <v>6</v>
      </c>
      <c r="D16" s="17">
        <f>144115/1000</f>
        <v>144.11500000000001</v>
      </c>
      <c r="F16" s="22"/>
      <c r="G16" s="19"/>
      <c r="H16" s="23"/>
      <c r="I16" s="18"/>
      <c r="J16" s="18"/>
    </row>
    <row r="17" spans="2:10" x14ac:dyDescent="0.2">
      <c r="B17" s="5">
        <v>114</v>
      </c>
      <c r="C17" s="1" t="s">
        <v>7</v>
      </c>
      <c r="D17" s="17">
        <f>6675.58/1000</f>
        <v>6.6755800000000001</v>
      </c>
      <c r="F17" s="22"/>
      <c r="G17" s="19"/>
      <c r="H17" s="23"/>
      <c r="I17" s="18"/>
      <c r="J17" s="18"/>
    </row>
    <row r="18" spans="2:10" x14ac:dyDescent="0.2">
      <c r="B18" s="5">
        <v>116</v>
      </c>
      <c r="C18" s="1" t="s">
        <v>8</v>
      </c>
      <c r="D18" s="17">
        <f>2390.8/1000</f>
        <v>2.3908</v>
      </c>
      <c r="F18" s="22"/>
      <c r="G18" s="19"/>
      <c r="H18" s="23"/>
      <c r="I18" s="18"/>
      <c r="J18" s="18"/>
    </row>
    <row r="19" spans="2:10" x14ac:dyDescent="0.2">
      <c r="B19" s="5">
        <v>117</v>
      </c>
      <c r="C19" s="1" t="s">
        <v>9</v>
      </c>
      <c r="D19" s="17">
        <f>6986.3/1000</f>
        <v>6.9863</v>
      </c>
      <c r="F19" s="22"/>
      <c r="G19" s="19"/>
      <c r="H19" s="23"/>
      <c r="I19" s="18"/>
      <c r="J19" s="18"/>
    </row>
    <row r="20" spans="2:10" x14ac:dyDescent="0.2">
      <c r="B20" s="5">
        <v>118</v>
      </c>
      <c r="C20" s="1" t="s">
        <v>10</v>
      </c>
      <c r="D20" s="17">
        <f>39942.09/1000</f>
        <v>39.942089999999993</v>
      </c>
      <c r="F20" s="22"/>
      <c r="G20" s="19"/>
      <c r="H20" s="23"/>
      <c r="I20" s="18"/>
      <c r="J20" s="18"/>
    </row>
    <row r="21" spans="2:10" x14ac:dyDescent="0.2">
      <c r="F21" s="22"/>
      <c r="G21" s="19"/>
      <c r="H21" s="23"/>
      <c r="I21" s="18"/>
      <c r="J21" s="18"/>
    </row>
    <row r="22" spans="2:10" x14ac:dyDescent="0.2">
      <c r="B22" s="5">
        <v>12</v>
      </c>
      <c r="C22" s="1" t="s">
        <v>11</v>
      </c>
      <c r="F22" s="22">
        <f>SUM(D23:D25)</f>
        <v>40.564</v>
      </c>
      <c r="G22" s="19"/>
      <c r="H22" s="25"/>
      <c r="I22" s="18"/>
      <c r="J22" s="18"/>
    </row>
    <row r="23" spans="2:10" x14ac:dyDescent="0.2">
      <c r="B23" s="5">
        <v>121</v>
      </c>
      <c r="C23" s="1" t="s">
        <v>12</v>
      </c>
      <c r="D23" s="6">
        <f>19/1000</f>
        <v>1.9E-2</v>
      </c>
      <c r="F23" s="22"/>
      <c r="G23" s="19"/>
      <c r="H23" s="23"/>
      <c r="I23" s="18"/>
      <c r="J23" s="18"/>
    </row>
    <row r="24" spans="2:10" x14ac:dyDescent="0.2">
      <c r="B24" s="5">
        <v>123</v>
      </c>
      <c r="C24" s="1" t="s">
        <v>13</v>
      </c>
      <c r="D24" s="6">
        <v>3.2</v>
      </c>
      <c r="F24" s="22"/>
      <c r="G24" s="19"/>
      <c r="H24" s="23"/>
      <c r="I24" s="18"/>
      <c r="J24" s="18"/>
    </row>
    <row r="25" spans="2:10" x14ac:dyDescent="0.2">
      <c r="B25" s="5">
        <v>126</v>
      </c>
      <c r="C25" s="1" t="s">
        <v>55</v>
      </c>
      <c r="D25" s="6">
        <f>37345/1000</f>
        <v>37.344999999999999</v>
      </c>
      <c r="F25" s="22"/>
      <c r="G25" s="19"/>
      <c r="H25" s="23"/>
      <c r="I25" s="18"/>
      <c r="J25" s="18"/>
    </row>
    <row r="26" spans="2:10" x14ac:dyDescent="0.2">
      <c r="F26" s="22"/>
      <c r="G26" s="19"/>
      <c r="H26" s="23"/>
      <c r="I26" s="18"/>
      <c r="J26" s="18"/>
    </row>
    <row r="27" spans="2:10" ht="13.5" thickBot="1" x14ac:dyDescent="0.25">
      <c r="C27" s="8" t="s">
        <v>14</v>
      </c>
      <c r="D27" s="9"/>
      <c r="E27" s="9"/>
      <c r="F27" s="24">
        <f>SUM(F12:F26)</f>
        <v>464.66514000000001</v>
      </c>
      <c r="G27" s="26"/>
      <c r="H27" s="23"/>
      <c r="I27" s="18"/>
      <c r="J27" s="18"/>
    </row>
    <row r="28" spans="2:10" ht="13.5" thickTop="1" x14ac:dyDescent="0.2">
      <c r="F28" s="22"/>
      <c r="G28" s="19"/>
      <c r="H28" s="23"/>
      <c r="I28" s="18"/>
      <c r="J28" s="18"/>
    </row>
    <row r="29" spans="2:10" x14ac:dyDescent="0.2">
      <c r="B29" s="7">
        <v>2</v>
      </c>
      <c r="C29" s="8" t="s">
        <v>15</v>
      </c>
      <c r="F29" s="22"/>
      <c r="G29" s="19"/>
      <c r="H29" s="23"/>
      <c r="I29" s="18"/>
      <c r="J29" s="18"/>
    </row>
    <row r="30" spans="2:10" x14ac:dyDescent="0.2">
      <c r="B30" s="5">
        <v>21</v>
      </c>
      <c r="C30" s="1" t="s">
        <v>16</v>
      </c>
      <c r="F30" s="22">
        <f>SUM(D31:D32)</f>
        <v>7.1145499999999995</v>
      </c>
      <c r="G30" s="19"/>
      <c r="H30" s="23"/>
      <c r="I30" s="18"/>
      <c r="J30" s="18"/>
    </row>
    <row r="31" spans="2:10" x14ac:dyDescent="0.2">
      <c r="B31" s="5">
        <v>213</v>
      </c>
      <c r="C31" s="1" t="s">
        <v>17</v>
      </c>
      <c r="D31" s="6">
        <f>3379.66/1000</f>
        <v>3.3796599999999999</v>
      </c>
      <c r="F31" s="22"/>
      <c r="G31" s="19"/>
      <c r="H31" s="23"/>
      <c r="I31" s="18"/>
      <c r="J31" s="18"/>
    </row>
    <row r="32" spans="2:10" x14ac:dyDescent="0.2">
      <c r="B32" s="5">
        <v>214</v>
      </c>
      <c r="C32" s="1" t="s">
        <v>59</v>
      </c>
      <c r="D32" s="6">
        <f>3734.89/1000</f>
        <v>3.73489</v>
      </c>
      <c r="F32" s="22"/>
      <c r="G32" s="19"/>
      <c r="H32" s="23"/>
      <c r="I32" s="18"/>
      <c r="J32" s="18"/>
    </row>
    <row r="33" spans="2:10" x14ac:dyDescent="0.2">
      <c r="F33" s="22"/>
      <c r="G33" s="19"/>
      <c r="H33" s="23"/>
      <c r="I33" s="18"/>
      <c r="J33" s="18"/>
    </row>
    <row r="34" spans="2:10" hidden="1" x14ac:dyDescent="0.2">
      <c r="B34" s="5">
        <v>22</v>
      </c>
      <c r="C34" s="1" t="s">
        <v>18</v>
      </c>
      <c r="F34" s="22">
        <f>SUM(D35)</f>
        <v>0</v>
      </c>
      <c r="G34" s="19"/>
      <c r="H34" s="23"/>
      <c r="I34" s="18"/>
      <c r="J34" s="18"/>
    </row>
    <row r="35" spans="2:10" hidden="1" x14ac:dyDescent="0.2">
      <c r="B35" s="5">
        <v>225</v>
      </c>
      <c r="C35" s="1" t="s">
        <v>19</v>
      </c>
      <c r="D35" s="6">
        <v>0</v>
      </c>
      <c r="F35" s="22"/>
      <c r="G35" s="19"/>
      <c r="H35" s="23"/>
      <c r="I35" s="18"/>
      <c r="J35" s="18"/>
    </row>
    <row r="36" spans="2:10" hidden="1" x14ac:dyDescent="0.2">
      <c r="F36" s="22"/>
      <c r="G36" s="19"/>
      <c r="H36" s="23"/>
      <c r="I36" s="18"/>
      <c r="J36" s="18"/>
    </row>
    <row r="37" spans="2:10" x14ac:dyDescent="0.2">
      <c r="B37" s="5">
        <v>3</v>
      </c>
      <c r="C37" s="1" t="s">
        <v>20</v>
      </c>
      <c r="F37" s="22"/>
      <c r="G37" s="19"/>
      <c r="H37" s="23"/>
      <c r="I37" s="18"/>
      <c r="J37" s="18"/>
    </row>
    <row r="38" spans="2:10" x14ac:dyDescent="0.2">
      <c r="B38" s="5">
        <v>31</v>
      </c>
      <c r="C38" s="1" t="s">
        <v>21</v>
      </c>
      <c r="F38" s="22">
        <f>SUM(D39)</f>
        <v>500</v>
      </c>
      <c r="G38" s="19"/>
      <c r="H38" s="23"/>
      <c r="I38" s="18"/>
      <c r="J38" s="18"/>
    </row>
    <row r="39" spans="2:10" x14ac:dyDescent="0.2">
      <c r="B39" s="5">
        <v>310</v>
      </c>
      <c r="C39" s="1" t="s">
        <v>22</v>
      </c>
      <c r="D39" s="6">
        <f>500000/1000</f>
        <v>500</v>
      </c>
      <c r="F39" s="22"/>
      <c r="G39" s="19"/>
      <c r="H39" s="23"/>
      <c r="I39" s="18"/>
      <c r="J39" s="18"/>
    </row>
    <row r="40" spans="2:10" x14ac:dyDescent="0.2">
      <c r="F40" s="22"/>
      <c r="G40" s="19"/>
      <c r="H40" s="23"/>
      <c r="I40" s="18"/>
      <c r="J40" s="18"/>
    </row>
    <row r="41" spans="2:10" x14ac:dyDescent="0.2">
      <c r="B41" s="5">
        <v>32</v>
      </c>
      <c r="C41" s="1" t="s">
        <v>23</v>
      </c>
      <c r="F41" s="22">
        <f>SUM(D42)</f>
        <v>112.57025999999999</v>
      </c>
      <c r="G41" s="19"/>
      <c r="H41" s="23"/>
      <c r="I41" s="18"/>
      <c r="J41" s="18"/>
    </row>
    <row r="42" spans="2:10" x14ac:dyDescent="0.2">
      <c r="B42" s="5">
        <v>320</v>
      </c>
      <c r="C42" s="1" t="s">
        <v>23</v>
      </c>
      <c r="D42" s="6">
        <f>112570.26/1000</f>
        <v>112.57025999999999</v>
      </c>
      <c r="F42" s="22"/>
      <c r="G42" s="19"/>
      <c r="H42" s="23"/>
      <c r="I42" s="18"/>
      <c r="J42" s="18"/>
    </row>
    <row r="43" spans="2:10" x14ac:dyDescent="0.2">
      <c r="F43" s="22"/>
      <c r="G43" s="19"/>
      <c r="H43" s="23"/>
      <c r="I43" s="18"/>
      <c r="J43" s="18"/>
    </row>
    <row r="44" spans="2:10" x14ac:dyDescent="0.2">
      <c r="B44" s="5">
        <v>33</v>
      </c>
      <c r="C44" s="1" t="s">
        <v>24</v>
      </c>
      <c r="F44" s="22">
        <f>SUM(D45)</f>
        <v>-21.621320000000001</v>
      </c>
      <c r="G44" s="19"/>
      <c r="H44" s="23"/>
      <c r="I44" s="18"/>
      <c r="J44" s="18"/>
    </row>
    <row r="45" spans="2:10" x14ac:dyDescent="0.2">
      <c r="B45" s="5">
        <v>332</v>
      </c>
      <c r="C45" s="1" t="s">
        <v>25</v>
      </c>
      <c r="D45" s="6">
        <f>-21621.32/1000</f>
        <v>-21.621320000000001</v>
      </c>
      <c r="F45" s="22"/>
      <c r="G45" s="19"/>
      <c r="H45" s="23"/>
      <c r="I45" s="18"/>
      <c r="J45" s="18"/>
    </row>
    <row r="46" spans="2:10" x14ac:dyDescent="0.2">
      <c r="F46" s="22"/>
      <c r="G46" s="19"/>
      <c r="H46" s="23"/>
      <c r="I46" s="18"/>
      <c r="J46" s="18"/>
    </row>
    <row r="47" spans="2:10" x14ac:dyDescent="0.2">
      <c r="B47" s="5">
        <v>34</v>
      </c>
      <c r="C47" s="1" t="s">
        <v>26</v>
      </c>
      <c r="F47" s="22">
        <f>SUM(D48:D49)</f>
        <v>-133.39834999999999</v>
      </c>
      <c r="G47" s="19"/>
      <c r="H47" s="23"/>
      <c r="I47" s="18"/>
      <c r="J47" s="20"/>
    </row>
    <row r="48" spans="2:10" x14ac:dyDescent="0.2">
      <c r="B48" s="5">
        <v>340</v>
      </c>
      <c r="C48" s="1" t="s">
        <v>27</v>
      </c>
      <c r="D48" s="6">
        <f>-102751.55/1000</f>
        <v>-102.75155000000001</v>
      </c>
      <c r="F48" s="22"/>
      <c r="G48" s="19"/>
      <c r="H48" s="23"/>
      <c r="I48" s="18"/>
      <c r="J48" s="20"/>
    </row>
    <row r="49" spans="2:10" x14ac:dyDescent="0.2">
      <c r="B49" s="5">
        <v>341</v>
      </c>
      <c r="C49" s="1" t="s">
        <v>28</v>
      </c>
      <c r="D49" s="6">
        <f>-30646.8/1000</f>
        <v>-30.646799999999999</v>
      </c>
      <c r="F49" s="22"/>
      <c r="G49" s="19"/>
      <c r="H49" s="23"/>
      <c r="I49" s="18"/>
      <c r="J49" s="20"/>
    </row>
    <row r="50" spans="2:10" x14ac:dyDescent="0.2">
      <c r="F50" s="22"/>
      <c r="G50" s="19"/>
      <c r="H50" s="23"/>
      <c r="I50" s="18"/>
      <c r="J50" s="18"/>
    </row>
    <row r="51" spans="2:10" ht="13.5" thickBot="1" x14ac:dyDescent="0.25">
      <c r="C51" s="8" t="s">
        <v>29</v>
      </c>
      <c r="D51" s="9"/>
      <c r="E51" s="9"/>
      <c r="F51" s="10">
        <f>SUM(F30:F50)</f>
        <v>464.66514000000001</v>
      </c>
      <c r="G51" s="15"/>
      <c r="I51" s="16">
        <f>+G51-G27</f>
        <v>0</v>
      </c>
    </row>
    <row r="52" spans="2:10" ht="13.5" thickTop="1" x14ac:dyDescent="0.2">
      <c r="F52" s="11"/>
    </row>
    <row r="53" spans="2:10" x14ac:dyDescent="0.2">
      <c r="C53" s="12" t="s">
        <v>60</v>
      </c>
      <c r="F53" s="11"/>
    </row>
    <row r="54" spans="2:10" x14ac:dyDescent="0.2">
      <c r="C54" s="13" t="s">
        <v>53</v>
      </c>
      <c r="F54" s="11"/>
    </row>
    <row r="55" spans="2:10" x14ac:dyDescent="0.2">
      <c r="C55" s="13"/>
      <c r="F55" s="11"/>
    </row>
    <row r="56" spans="2:10" x14ac:dyDescent="0.2">
      <c r="C56" s="13"/>
      <c r="F56" s="11"/>
    </row>
    <row r="57" spans="2:10" x14ac:dyDescent="0.2">
      <c r="C57" s="13"/>
      <c r="F57" s="11"/>
    </row>
    <row r="58" spans="2:10" x14ac:dyDescent="0.2">
      <c r="F58" s="11"/>
    </row>
    <row r="59" spans="2:10" x14ac:dyDescent="0.2">
      <c r="F59" s="11"/>
    </row>
    <row r="60" spans="2:10" x14ac:dyDescent="0.2">
      <c r="F60" s="11"/>
    </row>
    <row r="61" spans="2:10" x14ac:dyDescent="0.2">
      <c r="F61" s="11"/>
    </row>
    <row r="62" spans="2:10" ht="18" x14ac:dyDescent="0.2">
      <c r="B62" s="29" t="str">
        <f>+B5</f>
        <v>Valores Azul, S.A. de C.V., Casa de Corredores de Bolsa</v>
      </c>
      <c r="C62" s="29"/>
      <c r="D62" s="29"/>
      <c r="E62" s="29"/>
      <c r="F62" s="29"/>
    </row>
    <row r="63" spans="2:10" x14ac:dyDescent="0.2">
      <c r="B63" s="30" t="s">
        <v>64</v>
      </c>
      <c r="C63" s="30"/>
      <c r="D63" s="30"/>
      <c r="E63" s="30"/>
      <c r="F63" s="30"/>
      <c r="H63" s="14">
        <f>+F27-F51</f>
        <v>0</v>
      </c>
    </row>
    <row r="64" spans="2:10" ht="9.75" customHeight="1" x14ac:dyDescent="0.2"/>
    <row r="65" spans="2:10" ht="15" x14ac:dyDescent="0.25">
      <c r="B65" s="27" t="s">
        <v>63</v>
      </c>
      <c r="C65" s="27"/>
      <c r="D65" s="27"/>
      <c r="E65" s="27"/>
      <c r="F65" s="27"/>
    </row>
    <row r="66" spans="2:10" ht="14.25" x14ac:dyDescent="0.2">
      <c r="B66" s="28" t="s">
        <v>0</v>
      </c>
      <c r="C66" s="28"/>
      <c r="D66" s="28"/>
      <c r="E66" s="28"/>
      <c r="F66" s="28"/>
    </row>
    <row r="68" spans="2:10" x14ac:dyDescent="0.2">
      <c r="B68" s="7">
        <v>5</v>
      </c>
      <c r="C68" s="8" t="s">
        <v>30</v>
      </c>
      <c r="F68" s="1"/>
    </row>
    <row r="69" spans="2:10" x14ac:dyDescent="0.2">
      <c r="F69" s="1"/>
    </row>
    <row r="70" spans="2:10" x14ac:dyDescent="0.2">
      <c r="B70" s="5">
        <v>51</v>
      </c>
      <c r="C70" s="1" t="s">
        <v>31</v>
      </c>
      <c r="D70" s="22"/>
      <c r="E70" s="22"/>
      <c r="F70" s="22">
        <f>SUM(F71:F72)</f>
        <v>64.186210000000003</v>
      </c>
      <c r="G70" s="19"/>
      <c r="H70" s="23"/>
      <c r="I70" s="18"/>
      <c r="J70" s="18"/>
    </row>
    <row r="71" spans="2:10" x14ac:dyDescent="0.2">
      <c r="B71" s="5">
        <v>510</v>
      </c>
      <c r="C71" s="1" t="s">
        <v>32</v>
      </c>
      <c r="D71" s="22"/>
      <c r="E71" s="22"/>
      <c r="F71" s="22">
        <f>40683.58/1000</f>
        <v>40.683579999999999</v>
      </c>
      <c r="G71" s="19"/>
      <c r="H71" s="23"/>
      <c r="I71" s="18"/>
      <c r="J71" s="18"/>
    </row>
    <row r="72" spans="2:10" x14ac:dyDescent="0.2">
      <c r="B72" s="5">
        <v>512</v>
      </c>
      <c r="C72" s="1" t="s">
        <v>33</v>
      </c>
      <c r="D72" s="22"/>
      <c r="E72" s="22"/>
      <c r="F72" s="22">
        <f>23502.63/1000</f>
        <v>23.50263</v>
      </c>
      <c r="G72" s="19"/>
      <c r="H72" s="23"/>
      <c r="I72" s="18"/>
      <c r="J72" s="18"/>
    </row>
    <row r="73" spans="2:10" x14ac:dyDescent="0.2">
      <c r="D73" s="22"/>
      <c r="E73" s="22"/>
      <c r="F73" s="18"/>
      <c r="G73" s="19"/>
      <c r="H73" s="23"/>
      <c r="I73" s="18"/>
      <c r="J73" s="18"/>
    </row>
    <row r="74" spans="2:10" x14ac:dyDescent="0.2">
      <c r="C74" s="1" t="s">
        <v>34</v>
      </c>
      <c r="D74" s="22"/>
      <c r="E74" s="22"/>
      <c r="F74" s="22">
        <f>+F70</f>
        <v>64.186210000000003</v>
      </c>
      <c r="G74" s="19"/>
      <c r="H74" s="23"/>
      <c r="I74" s="18"/>
      <c r="J74" s="18"/>
    </row>
    <row r="75" spans="2:10" x14ac:dyDescent="0.2">
      <c r="D75" s="22"/>
      <c r="E75" s="22"/>
      <c r="F75" s="18"/>
      <c r="G75" s="19"/>
      <c r="H75" s="23"/>
      <c r="I75" s="18"/>
      <c r="J75" s="18"/>
    </row>
    <row r="76" spans="2:10" x14ac:dyDescent="0.2">
      <c r="B76" s="7">
        <v>4</v>
      </c>
      <c r="C76" s="8" t="s">
        <v>35</v>
      </c>
      <c r="D76" s="22"/>
      <c r="E76" s="22"/>
      <c r="F76" s="18"/>
      <c r="G76" s="19"/>
      <c r="H76" s="23"/>
      <c r="I76" s="18"/>
      <c r="J76" s="18"/>
    </row>
    <row r="77" spans="2:10" x14ac:dyDescent="0.2">
      <c r="D77" s="22"/>
      <c r="E77" s="22"/>
      <c r="F77" s="18"/>
      <c r="G77" s="19"/>
      <c r="H77" s="23"/>
      <c r="I77" s="18"/>
      <c r="J77" s="18"/>
    </row>
    <row r="78" spans="2:10" x14ac:dyDescent="0.2">
      <c r="B78" s="5">
        <v>41</v>
      </c>
      <c r="C78" s="1" t="s">
        <v>36</v>
      </c>
      <c r="D78" s="22"/>
      <c r="E78" s="22"/>
      <c r="F78" s="22">
        <f>SUM(F80:F82)</f>
        <v>105.498</v>
      </c>
      <c r="G78" s="19"/>
      <c r="H78" s="23"/>
      <c r="I78" s="18"/>
      <c r="J78" s="18"/>
    </row>
    <row r="79" spans="2:10" x14ac:dyDescent="0.2">
      <c r="B79" s="5">
        <v>412</v>
      </c>
      <c r="C79" s="1" t="s">
        <v>37</v>
      </c>
      <c r="D79" s="22"/>
      <c r="E79" s="22"/>
      <c r="F79" s="22"/>
      <c r="G79" s="19"/>
      <c r="H79" s="23"/>
      <c r="I79" s="18"/>
      <c r="J79" s="18"/>
    </row>
    <row r="80" spans="2:10" x14ac:dyDescent="0.2">
      <c r="C80" s="1" t="s">
        <v>38</v>
      </c>
      <c r="D80" s="22"/>
      <c r="E80" s="22"/>
      <c r="F80" s="6">
        <f>90198.27/1000</f>
        <v>90.198270000000008</v>
      </c>
      <c r="G80" s="19"/>
      <c r="H80" s="23"/>
      <c r="I80" s="18"/>
      <c r="J80" s="18"/>
    </row>
    <row r="81" spans="2:10" x14ac:dyDescent="0.2">
      <c r="B81" s="5">
        <v>413</v>
      </c>
      <c r="C81" s="1" t="s">
        <v>39</v>
      </c>
      <c r="D81" s="22"/>
      <c r="E81" s="22"/>
      <c r="F81" s="22"/>
      <c r="G81" s="19"/>
      <c r="H81" s="23"/>
      <c r="I81" s="18"/>
      <c r="J81" s="18"/>
    </row>
    <row r="82" spans="2:10" x14ac:dyDescent="0.2">
      <c r="C82" s="1" t="s">
        <v>40</v>
      </c>
      <c r="D82" s="22"/>
      <c r="E82" s="22"/>
      <c r="F82" s="22">
        <f>15299.73/1000</f>
        <v>15.29973</v>
      </c>
      <c r="G82" s="19"/>
      <c r="H82" s="23"/>
      <c r="I82" s="18"/>
      <c r="J82" s="18"/>
    </row>
    <row r="83" spans="2:10" x14ac:dyDescent="0.2">
      <c r="D83" s="22"/>
      <c r="E83" s="22"/>
      <c r="F83" s="18"/>
      <c r="G83" s="19"/>
      <c r="H83" s="23"/>
      <c r="I83" s="18"/>
      <c r="J83" s="18"/>
    </row>
    <row r="84" spans="2:10" x14ac:dyDescent="0.2">
      <c r="C84" s="1" t="s">
        <v>41</v>
      </c>
      <c r="D84" s="22"/>
      <c r="E84" s="22"/>
      <c r="F84" s="22">
        <f>+F74-F78</f>
        <v>-41.311790000000002</v>
      </c>
      <c r="G84" s="19"/>
      <c r="H84" s="23"/>
      <c r="I84" s="18"/>
      <c r="J84" s="18"/>
    </row>
    <row r="85" spans="2:10" x14ac:dyDescent="0.2">
      <c r="D85" s="22"/>
      <c r="E85" s="22"/>
      <c r="F85" s="18"/>
      <c r="G85" s="19"/>
      <c r="H85" s="23"/>
      <c r="I85" s="18"/>
      <c r="J85" s="18"/>
    </row>
    <row r="86" spans="2:10" x14ac:dyDescent="0.2">
      <c r="C86" s="1" t="s">
        <v>42</v>
      </c>
      <c r="D86" s="22"/>
      <c r="E86" s="22"/>
      <c r="F86" s="18"/>
      <c r="G86" s="19"/>
      <c r="H86" s="23"/>
      <c r="I86" s="18"/>
      <c r="J86" s="18"/>
    </row>
    <row r="87" spans="2:10" x14ac:dyDescent="0.2">
      <c r="D87" s="22"/>
      <c r="E87" s="22"/>
      <c r="F87" s="18"/>
      <c r="G87" s="19"/>
      <c r="H87" s="23"/>
      <c r="I87" s="18"/>
      <c r="J87" s="18"/>
    </row>
    <row r="88" spans="2:10" x14ac:dyDescent="0.2">
      <c r="B88" s="5">
        <v>52</v>
      </c>
      <c r="C88" s="1" t="s">
        <v>43</v>
      </c>
      <c r="D88" s="22"/>
      <c r="E88" s="22"/>
      <c r="F88" s="22">
        <f>SUM(F89:F90)</f>
        <v>7.9015699999999995</v>
      </c>
      <c r="G88" s="19"/>
      <c r="H88" s="23"/>
      <c r="I88" s="18"/>
      <c r="J88" s="18"/>
    </row>
    <row r="89" spans="2:10" x14ac:dyDescent="0.2">
      <c r="B89" s="5">
        <v>521</v>
      </c>
      <c r="C89" s="1" t="s">
        <v>44</v>
      </c>
      <c r="D89" s="22"/>
      <c r="E89" s="22"/>
      <c r="F89" s="22">
        <f>7567.83/1000</f>
        <v>7.5678299999999998</v>
      </c>
      <c r="G89" s="19"/>
      <c r="H89" s="23"/>
      <c r="I89" s="18"/>
      <c r="J89" s="18"/>
    </row>
    <row r="90" spans="2:10" x14ac:dyDescent="0.2">
      <c r="B90" s="5">
        <v>524</v>
      </c>
      <c r="C90" s="1" t="s">
        <v>45</v>
      </c>
      <c r="D90" s="22"/>
      <c r="E90" s="22"/>
      <c r="F90" s="22">
        <f>333.74/1000</f>
        <v>0.33374000000000004</v>
      </c>
      <c r="G90" s="19"/>
      <c r="H90" s="23"/>
      <c r="I90" s="18"/>
      <c r="J90" s="18"/>
    </row>
    <row r="91" spans="2:10" x14ac:dyDescent="0.2">
      <c r="D91" s="22"/>
      <c r="E91" s="22"/>
      <c r="F91" s="18"/>
      <c r="G91" s="19"/>
      <c r="H91" s="23"/>
      <c r="I91" s="18"/>
      <c r="J91" s="18"/>
    </row>
    <row r="92" spans="2:10" x14ac:dyDescent="0.2">
      <c r="C92" s="1" t="s">
        <v>46</v>
      </c>
      <c r="D92" s="22"/>
      <c r="E92" s="22"/>
      <c r="F92" s="22">
        <f>+F84+F88</f>
        <v>-33.410220000000002</v>
      </c>
      <c r="G92" s="19"/>
      <c r="H92" s="23"/>
      <c r="I92" s="18"/>
      <c r="J92" s="18"/>
    </row>
    <row r="93" spans="2:10" x14ac:dyDescent="0.2">
      <c r="D93" s="22"/>
      <c r="E93" s="22"/>
      <c r="F93" s="18"/>
      <c r="G93" s="19"/>
      <c r="H93" s="23"/>
      <c r="I93" s="18"/>
      <c r="J93" s="18"/>
    </row>
    <row r="94" spans="2:10" x14ac:dyDescent="0.2">
      <c r="B94" s="5">
        <v>42</v>
      </c>
      <c r="C94" s="1" t="s">
        <v>47</v>
      </c>
      <c r="D94" s="22"/>
      <c r="E94" s="22"/>
      <c r="F94" s="22">
        <f>+F95</f>
        <v>0.14332</v>
      </c>
      <c r="G94" s="19"/>
      <c r="H94" s="23"/>
      <c r="I94" s="18"/>
      <c r="J94" s="18"/>
    </row>
    <row r="95" spans="2:10" x14ac:dyDescent="0.2">
      <c r="B95" s="5">
        <v>421</v>
      </c>
      <c r="C95" s="1" t="s">
        <v>48</v>
      </c>
      <c r="D95" s="22"/>
      <c r="E95" s="22"/>
      <c r="F95" s="6">
        <f>143.32/1000</f>
        <v>0.14332</v>
      </c>
      <c r="G95" s="19"/>
      <c r="H95" s="23"/>
      <c r="I95" s="18"/>
      <c r="J95" s="18"/>
    </row>
    <row r="96" spans="2:10" x14ac:dyDescent="0.2">
      <c r="D96" s="22"/>
      <c r="E96" s="22"/>
      <c r="F96" s="18"/>
      <c r="G96" s="19"/>
      <c r="H96" s="23"/>
      <c r="I96" s="18"/>
      <c r="J96" s="18"/>
    </row>
    <row r="97" spans="2:10" x14ac:dyDescent="0.2">
      <c r="C97" s="1" t="s">
        <v>49</v>
      </c>
      <c r="D97" s="22"/>
      <c r="E97" s="22"/>
      <c r="F97" s="22">
        <f>+F92-F95</f>
        <v>-33.553540000000005</v>
      </c>
      <c r="G97" s="19"/>
      <c r="H97" s="23"/>
      <c r="I97" s="18"/>
      <c r="J97" s="18"/>
    </row>
    <row r="98" spans="2:10" x14ac:dyDescent="0.2">
      <c r="D98" s="22"/>
      <c r="E98" s="22"/>
      <c r="F98" s="18"/>
      <c r="G98" s="19"/>
      <c r="H98" s="23"/>
      <c r="I98" s="18"/>
      <c r="J98" s="18"/>
    </row>
    <row r="99" spans="2:10" x14ac:dyDescent="0.2">
      <c r="B99" s="5">
        <v>53</v>
      </c>
      <c r="C99" s="1" t="s">
        <v>56</v>
      </c>
      <c r="D99" s="22"/>
      <c r="E99" s="22"/>
      <c r="F99" s="22">
        <f>+F100</f>
        <v>2.9067399999999997</v>
      </c>
      <c r="G99" s="19"/>
      <c r="H99" s="23"/>
      <c r="I99" s="18"/>
      <c r="J99" s="18"/>
    </row>
    <row r="100" spans="2:10" x14ac:dyDescent="0.2">
      <c r="B100" s="5">
        <v>530</v>
      </c>
      <c r="C100" s="1" t="s">
        <v>57</v>
      </c>
      <c r="D100" s="22"/>
      <c r="E100" s="22"/>
      <c r="F100" s="22">
        <f>2906.74/1000</f>
        <v>2.9067399999999997</v>
      </c>
      <c r="G100" s="19"/>
      <c r="H100" s="23"/>
      <c r="I100" s="18"/>
      <c r="J100" s="18"/>
    </row>
    <row r="101" spans="2:10" x14ac:dyDescent="0.2">
      <c r="D101" s="22"/>
      <c r="E101" s="22"/>
      <c r="F101" s="18"/>
      <c r="G101" s="19"/>
      <c r="H101" s="23"/>
      <c r="I101" s="18"/>
      <c r="J101" s="18"/>
    </row>
    <row r="102" spans="2:10" hidden="1" x14ac:dyDescent="0.2">
      <c r="B102" s="5">
        <v>44</v>
      </c>
      <c r="C102" s="1" t="s">
        <v>50</v>
      </c>
      <c r="D102" s="22"/>
      <c r="E102" s="22"/>
      <c r="F102" s="22">
        <f>+F103</f>
        <v>0</v>
      </c>
      <c r="G102" s="19"/>
      <c r="H102" s="23"/>
      <c r="I102" s="18"/>
      <c r="J102" s="18"/>
    </row>
    <row r="103" spans="2:10" hidden="1" x14ac:dyDescent="0.2">
      <c r="B103" s="5">
        <v>440</v>
      </c>
      <c r="C103" s="1" t="s">
        <v>50</v>
      </c>
      <c r="D103" s="22"/>
      <c r="E103" s="22"/>
      <c r="F103" s="22">
        <v>0</v>
      </c>
      <c r="G103" s="19"/>
      <c r="H103" s="23"/>
      <c r="I103" s="18"/>
      <c r="J103" s="18"/>
    </row>
    <row r="104" spans="2:10" hidden="1" x14ac:dyDescent="0.2">
      <c r="D104" s="22"/>
      <c r="E104" s="22"/>
      <c r="F104" s="18"/>
      <c r="G104" s="19"/>
      <c r="H104" s="23"/>
      <c r="I104" s="18"/>
      <c r="J104" s="18"/>
    </row>
    <row r="105" spans="2:10" hidden="1" x14ac:dyDescent="0.2">
      <c r="C105" s="1" t="s">
        <v>51</v>
      </c>
      <c r="D105" s="22"/>
      <c r="E105" s="22"/>
      <c r="F105" s="22">
        <f>+F97+F99</f>
        <v>-30.646800000000006</v>
      </c>
      <c r="G105" s="19"/>
      <c r="H105" s="23"/>
      <c r="I105" s="18"/>
      <c r="J105" s="18"/>
    </row>
    <row r="106" spans="2:10" hidden="1" x14ac:dyDescent="0.2">
      <c r="D106" s="22"/>
      <c r="E106" s="22"/>
      <c r="F106" s="22"/>
      <c r="G106" s="19"/>
      <c r="H106" s="23"/>
      <c r="I106" s="18"/>
      <c r="J106" s="18"/>
    </row>
    <row r="107" spans="2:10" hidden="1" x14ac:dyDescent="0.2">
      <c r="B107" s="5">
        <v>43</v>
      </c>
      <c r="C107" s="1" t="s">
        <v>54</v>
      </c>
      <c r="D107" s="22"/>
      <c r="E107" s="22"/>
      <c r="F107" s="22">
        <f>SUM(F108)</f>
        <v>0</v>
      </c>
      <c r="G107" s="19"/>
      <c r="H107" s="23"/>
      <c r="I107" s="18"/>
      <c r="J107" s="18"/>
    </row>
    <row r="108" spans="2:10" hidden="1" x14ac:dyDescent="0.2">
      <c r="B108" s="5">
        <v>430</v>
      </c>
      <c r="C108" s="1" t="s">
        <v>54</v>
      </c>
      <c r="D108" s="22"/>
      <c r="E108" s="22"/>
      <c r="F108" s="22">
        <v>0</v>
      </c>
      <c r="G108" s="19"/>
      <c r="H108" s="23"/>
      <c r="I108" s="18"/>
      <c r="J108" s="18"/>
    </row>
    <row r="109" spans="2:10" ht="13.5" thickBot="1" x14ac:dyDescent="0.25">
      <c r="C109" s="8" t="s">
        <v>52</v>
      </c>
      <c r="D109" s="21"/>
      <c r="E109" s="21"/>
      <c r="F109" s="24">
        <f>+F105-F108</f>
        <v>-30.646800000000006</v>
      </c>
      <c r="G109" s="19"/>
      <c r="H109" s="23">
        <f>+F109-D49</f>
        <v>0</v>
      </c>
      <c r="I109" s="18"/>
      <c r="J109" s="18"/>
    </row>
    <row r="110" spans="2:10" ht="13.5" thickTop="1" x14ac:dyDescent="0.2">
      <c r="D110" s="22"/>
      <c r="E110" s="22"/>
      <c r="F110" s="22"/>
      <c r="G110" s="19"/>
      <c r="H110" s="23"/>
      <c r="I110" s="18"/>
      <c r="J110" s="18"/>
    </row>
    <row r="112" spans="2:10" x14ac:dyDescent="0.2">
      <c r="C112" s="12" t="s">
        <v>61</v>
      </c>
      <c r="F112" s="11"/>
    </row>
    <row r="113" spans="2:6" x14ac:dyDescent="0.2">
      <c r="B113" s="12"/>
      <c r="C113" s="13" t="s">
        <v>53</v>
      </c>
      <c r="F113" s="11"/>
    </row>
    <row r="114" spans="2:6" x14ac:dyDescent="0.2">
      <c r="B114" s="13"/>
      <c r="F114" s="11"/>
    </row>
  </sheetData>
  <mergeCells count="8">
    <mergeCell ref="B65:F65"/>
    <mergeCell ref="B66:F66"/>
    <mergeCell ref="B5:F5"/>
    <mergeCell ref="B6:F6"/>
    <mergeCell ref="B8:F8"/>
    <mergeCell ref="B9:F9"/>
    <mergeCell ref="B62:F62"/>
    <mergeCell ref="B63:F6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González</dc:creator>
  <cp:lastModifiedBy>David Rafael Arévalo Bruno</cp:lastModifiedBy>
  <cp:lastPrinted>2022-10-26T18:22:51Z</cp:lastPrinted>
  <dcterms:created xsi:type="dcterms:W3CDTF">2017-11-18T00:17:49Z</dcterms:created>
  <dcterms:modified xsi:type="dcterms:W3CDTF">2022-10-26T18:22:57Z</dcterms:modified>
</cp:coreProperties>
</file>