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OLSA DE VALORES\2022\"/>
    </mc:Choice>
  </mc:AlternateContent>
  <xr:revisionPtr revIDLastSave="0" documentId="13_ncr:1_{3FC9D099-51C4-4CAF-8703-1385257333B4}" xr6:coauthVersionLast="47" xr6:coauthVersionMax="47" xr10:uidLastSave="{00000000-0000-0000-0000-000000000000}"/>
  <bookViews>
    <workbookView xWindow="-120" yWindow="-120" windowWidth="20730" windowHeight="11160" xr2:uid="{2E84F287-0E12-4784-AAB7-B19F074B41E4}"/>
  </bookViews>
  <sheets>
    <sheet name="BALANCE (BVES)" sheetId="1" r:id="rId1"/>
    <sheet name="EST.RESULTAD (BVES)" sheetId="2" r:id="rId2"/>
  </sheets>
  <externalReferences>
    <externalReference r:id="rId3"/>
  </externalReferences>
  <definedNames>
    <definedName name="_xlnm.Print_Area" localSheetId="0">'BALANCE (BVES)'!$A$1:$G$61</definedName>
    <definedName name="_xlnm.Print_Area" localSheetId="1">'EST.RESULTAD (BVES)'!$A$1:$G$54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2" l="1"/>
  <c r="C32" i="2"/>
  <c r="G33" i="2"/>
  <c r="G31" i="2"/>
  <c r="G28" i="2"/>
  <c r="C27" i="2"/>
  <c r="G22" i="2"/>
  <c r="C23" i="2"/>
  <c r="G18" i="2"/>
  <c r="C17" i="2"/>
  <c r="C12" i="2"/>
  <c r="G14" i="2"/>
  <c r="C9" i="2"/>
  <c r="G9" i="2"/>
  <c r="C5" i="2"/>
  <c r="G5" i="2"/>
  <c r="G51" i="1"/>
  <c r="C51" i="1"/>
  <c r="H66" i="1" s="1"/>
  <c r="G45" i="1"/>
  <c r="H58" i="1" s="1"/>
  <c r="C45" i="1"/>
  <c r="G38" i="1"/>
  <c r="E39" i="1"/>
  <c r="G36" i="1"/>
  <c r="G34" i="1"/>
  <c r="C35" i="1"/>
  <c r="G32" i="1"/>
  <c r="C30" i="1"/>
  <c r="G28" i="1"/>
  <c r="G26" i="1"/>
  <c r="C27" i="1"/>
  <c r="G24" i="1"/>
  <c r="G21" i="1"/>
  <c r="C21" i="1"/>
  <c r="G19" i="1"/>
  <c r="G17" i="1"/>
  <c r="G14" i="1"/>
  <c r="C15" i="1"/>
  <c r="C10" i="1"/>
  <c r="G9" i="1"/>
  <c r="G6" i="1"/>
  <c r="G30" i="1" s="1"/>
  <c r="C6" i="1"/>
  <c r="G42" i="1" l="1"/>
  <c r="G43" i="1" s="1"/>
  <c r="H43" i="1" s="1"/>
  <c r="G46" i="2"/>
  <c r="C46" i="2"/>
  <c r="C43" i="1"/>
  <c r="H45" i="1"/>
  <c r="G47" i="2" l="1"/>
  <c r="E47" i="2" s="1"/>
  <c r="H54" i="1"/>
  <c r="C47" i="2"/>
  <c r="A47" i="2" s="1"/>
  <c r="C48" i="2" l="1"/>
  <c r="G48" i="2"/>
  <c r="H48" i="2" s="1"/>
</calcChain>
</file>

<file path=xl/sharedStrings.xml><?xml version="1.0" encoding="utf-8"?>
<sst xmlns="http://schemas.openxmlformats.org/spreadsheetml/2006/main" count="162" uniqueCount="138">
  <si>
    <t>ASEGURADORA ABANK S.A., SEGUROS DE PERSONAS</t>
  </si>
  <si>
    <t>(Dólares de los Estados Unidos de América)</t>
  </si>
  <si>
    <t xml:space="preserve"> </t>
  </si>
  <si>
    <t>ACTIVO</t>
  </si>
  <si>
    <t>PASIVO</t>
  </si>
  <si>
    <t>DISPONIBLE</t>
  </si>
  <si>
    <t>OBLIGACIONES CON ASEGURADOS</t>
  </si>
  <si>
    <t>CAJA</t>
  </si>
  <si>
    <t>OBLIGACIONES POR SINIESTROS</t>
  </si>
  <si>
    <t>BANCOS LOCALES</t>
  </si>
  <si>
    <t>DEPOSITOS POR OPERACIONES DE SEGUROS</t>
  </si>
  <si>
    <t>RESERVAS TECNICAS</t>
  </si>
  <si>
    <t>INVERSIONES FINANCIERAS</t>
  </si>
  <si>
    <t>RESERVA TECNICA DE SEGUROS DE VIDA</t>
  </si>
  <si>
    <t>VALORES</t>
  </si>
  <si>
    <t>DE RIESGOS EN CURSO DE VIDA COLECTIVO</t>
  </si>
  <si>
    <t>DIVERSOS INSTRUMENTOS FINANCIEROS</t>
  </si>
  <si>
    <t>SALUD Y HOSPITALIZACION</t>
  </si>
  <si>
    <t>RENDIMIENTOS POR INVERSIONES</t>
  </si>
  <si>
    <t>ACCIDENTES PERSONALES</t>
  </si>
  <si>
    <t>RESERVAS POR SINIESTROS</t>
  </si>
  <si>
    <t>PRESTAMOS</t>
  </si>
  <si>
    <t>RESERVAS POR SINIESTROS REPORTADOS</t>
  </si>
  <si>
    <t>A MAS DE UN AÑO PLAZO</t>
  </si>
  <si>
    <t>RESERVAS POR SINIESTROS NO REPORTADOS</t>
  </si>
  <si>
    <t>VENCIDOS</t>
  </si>
  <si>
    <t>SOCIEDADES ACREEDORAS DE SEGUROS Y FIANZAS</t>
  </si>
  <si>
    <t>RENDIMIENTOS POR PRESTAMOS</t>
  </si>
  <si>
    <t>OBLIG. EN CTA. CTE. CON SOCIED. DE REASEG.</t>
  </si>
  <si>
    <t>PROVISIONES POR PRESTAMOS ( CR )</t>
  </si>
  <si>
    <t>OBLIGACIONES CON INTERMEDIARIOS Y AGENTES</t>
  </si>
  <si>
    <t>OBLIGACIONES CON AGENTES</t>
  </si>
  <si>
    <t>PRIMAS POR COBRAR</t>
  </si>
  <si>
    <t>CUENTAS POR PAGAR</t>
  </si>
  <si>
    <t>PRIMAS DE SEGUROS DE VIDA</t>
  </si>
  <si>
    <t>IMPUESTOS, CONTRIBUCIONES Y RETENCIONES</t>
  </si>
  <si>
    <t>PRIMAS DE SEGUROS DE ACCIDENTES Y ENFERMEDADES</t>
  </si>
  <si>
    <t>OTRAS CUENTAS POR PAGAR</t>
  </si>
  <si>
    <t>PRIMAS VENCIDAS</t>
  </si>
  <si>
    <t>REMUNERACIONES POR PAGAR</t>
  </si>
  <si>
    <t>PROVISION POR PRIMAS POR COBRAR (CR)</t>
  </si>
  <si>
    <t>AGUINALDOS Y BONIFICACIONES</t>
  </si>
  <si>
    <t>PROVISIONES</t>
  </si>
  <si>
    <t>SOCIEDADES DEUDORAS DE SEGUROS Y FIANZAS</t>
  </si>
  <si>
    <t>PROVISION POR OBLIGACIONES LABORALES</t>
  </si>
  <si>
    <t>CUENTA CORRIENTE POR SEGUROS Y FIANZAS</t>
  </si>
  <si>
    <t xml:space="preserve">OTROS PASIVOS </t>
  </si>
  <si>
    <t>INGRESOS DIFERIDOS</t>
  </si>
  <si>
    <t>INMUEBLES, MOBILIARIO Y EQUIPO</t>
  </si>
  <si>
    <t>TOTAL PASIVO</t>
  </si>
  <si>
    <t>INMUEBLES</t>
  </si>
  <si>
    <t>PATRIMONIO</t>
  </si>
  <si>
    <t>MOBILIARIO Y EQUIPO</t>
  </si>
  <si>
    <t>CAPITAL SOCIAL</t>
  </si>
  <si>
    <t>DEPRECIACION ACUMULADA MOBILIARIO Y EQUIPO</t>
  </si>
  <si>
    <t>CAPITAL PAGADO</t>
  </si>
  <si>
    <t>RESERVAS DE CAPITAL</t>
  </si>
  <si>
    <t>OTROS ACTIVOS</t>
  </si>
  <si>
    <t>RESERVAS OBLIGATORIAS</t>
  </si>
  <si>
    <t>PAGOS ANTICIPADOS Y CARGOS DIFERIDOS</t>
  </si>
  <si>
    <t>PATRIMONIO RESTRINGIDO</t>
  </si>
  <si>
    <t>CUENTAS POR COBRAR DIVERSAS</t>
  </si>
  <si>
    <t>UTILIDADES NO DISTRIBUIBLES</t>
  </si>
  <si>
    <t>IMPUESTO SOBRE LA RENTA POR LIQUIDAR</t>
  </si>
  <si>
    <t>RESULTADOS ACUMULADOS</t>
  </si>
  <si>
    <t>PROVISIONES DE OTROS ACTIVOS (CR)</t>
  </si>
  <si>
    <t>RESULTADOS DE EJERCICIOS ANTERIORES</t>
  </si>
  <si>
    <t>TOTAL PATRIMONIO</t>
  </si>
  <si>
    <t xml:space="preserve">    TOTAL  ACTIVO</t>
  </si>
  <si>
    <t xml:space="preserve">                    TOTAL  PASIVO  Y  PATRIMONIO</t>
  </si>
  <si>
    <t>CONTINGENTES Y COMPROMISOS DEUDORAS</t>
  </si>
  <si>
    <t>CONTINGENTES Y COMPROMISOS POR CONTRA</t>
  </si>
  <si>
    <t>RESPONSABILIDAD POR POLIZAS DE SEGURO EN VIGOR</t>
  </si>
  <si>
    <t>RESPONSABILIDAD POR CONTRA POR POLIZAS DE SEGURO EN VIGOR</t>
  </si>
  <si>
    <t>RESPONSAB. POR REASEGURO TOMADO</t>
  </si>
  <si>
    <t>RESPONSAB.CEDIDAS A SOC.DE PRIMER ORDEN DEL EXTER.</t>
  </si>
  <si>
    <t>RESPONSABILIDADES POR RETROCESIONES A SOCIEDADES DE PRIMER ORDEN DEL EXTERIOR</t>
  </si>
  <si>
    <t>CUENTAS DE CONTROL DEUDORAS</t>
  </si>
  <si>
    <t>CUENTAS DE CONTROL POR CONTRA</t>
  </si>
  <si>
    <t>VALORES Y BIENES EN CUSTODIA</t>
  </si>
  <si>
    <t>INTERESES EN SUSPENSO DE PRESTAMOS VENCIDOS</t>
  </si>
  <si>
    <t>JAIME FERNANDO GARCIA-PRIETO</t>
  </si>
  <si>
    <t>JORGE MAVRICIO RAMIREZ MIRANDA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</si>
  <si>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</si>
  <si>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</si>
  <si>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</si>
  <si>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</si>
  <si>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</si>
  <si>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</si>
  <si>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</si>
  <si>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GASTOS POR INCREMENTO DE RESERVAS TECNICAS Y CONTINGENCIAL DE FIANZAS</t>
  </si>
  <si>
    <t>INGRESO POR DECREMENTO DE RESERVAS TECNICAS Y CONTINGENCIAL DE FIANZAS</t>
  </si>
  <si>
    <t>PARA RIESGOS EN CURSO DE ACCIDENTES Y ENFERMEDADES</t>
  </si>
  <si>
    <t>GASTOS POR INCREMENTO DE RESERVAS TECNICAS</t>
  </si>
  <si>
    <t>RECLAMOS EN TRAMITE</t>
  </si>
  <si>
    <t>DE RIESGOS EN CURSO DE ACCIDENTES Y ENFERMEDADES</t>
  </si>
  <si>
    <t>SINIESTROS Y GASTOS RECUPERADOS POR REASEGUROS</t>
  </si>
  <si>
    <t>DE ACCIDENTES Y ENFERMEDADES</t>
  </si>
  <si>
    <t>GASTOS DE ADQUISICION Y CONSERVACION</t>
  </si>
  <si>
    <t>COMISIONES Y PARTICIPACIONES DE SEGUROS DE VIDA</t>
  </si>
  <si>
    <t>REEMBOLSOS DE GASTOS POR CESIONES DE SEGUROS</t>
  </si>
  <si>
    <t>COMISIONES Y PARTICIPACIONES DE SEGUROS DE ACCIDENTES Y ENFERMEDADES</t>
  </si>
  <si>
    <t>GASTOS DE COBRANZA DE PRIMAS</t>
  </si>
  <si>
    <t>OTROS GASTOS DE ADQUISICION Y CONSERVACION</t>
  </si>
  <si>
    <t>INGRESOS FINANCIEROS Y DE INVERSION</t>
  </si>
  <si>
    <t>DEVOLUCIONES Y CANCELACIONES DE PRIMAS</t>
  </si>
  <si>
    <t>DEPOSITOS</t>
  </si>
  <si>
    <t>.</t>
  </si>
  <si>
    <t>POR INVERSIONES EN VALORES</t>
  </si>
  <si>
    <t>POR PRESTAMOS</t>
  </si>
  <si>
    <t>GASTOS FINANCIEROS Y DE INVERSION</t>
  </si>
  <si>
    <t>POR OBLIGACIONES FINANCIERAS Y OTROS PASIVOS</t>
  </si>
  <si>
    <t>DIVERSOS</t>
  </si>
  <si>
    <t>PROVISIONES PARA CREDITOS</t>
  </si>
  <si>
    <t>OTROS INGRESOS</t>
  </si>
  <si>
    <t>PROVISIONES P/SALDOS A CARGO DE REASEGURADORES Y REAF. Y OTRAS CXC</t>
  </si>
  <si>
    <t>INGRESOS P/RECUPERAC.DE ACTIVOS  Y PROVISIONES</t>
  </si>
  <si>
    <t>GASTOS DE ADMINISTRACION</t>
  </si>
  <si>
    <t>DISMINUCION DE PROVISIONES</t>
  </si>
  <si>
    <t>DE PERSONAL</t>
  </si>
  <si>
    <t>INGRESOS EXTRAORDINARIOS Y DE EJERCICIOS ANTERIORES</t>
  </si>
  <si>
    <t>DE DIRECTORES</t>
  </si>
  <si>
    <t>EXTRAORDINARIOS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</si>
  <si>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</si>
  <si>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</si>
  <si>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</si>
  <si>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</si>
  <si>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</si>
  <si>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</si>
  <si>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</si>
  <si>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</si>
  <si>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</si>
  <si>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</si>
  <si>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</si>
  <si>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</si>
  <si>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</si>
  <si>
    <t>BALANCE GENERAL AL 30 DE SEPTIEMBRE 2022</t>
  </si>
  <si>
    <t>ESTADO DE RESULTADO DEL 01 DE ENERO AL 30 DE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</si>
</sst>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(* #,##0.00_);_(* \(#,##0.00\);_(* &quot;-&quot;_);_(@_)"/>
    <numFmt numFmtId="166" formatCode="0.0"/>
    <numFmt numFmtId="167" formatCode="_(&quot;Q&quot;* #,##0.00_);_(&quot;Q&quot;* \(#,##0.00\);_(&quot;Q&quot;* &quot;-&quot;??_);_(@_)"/>
    <numFmt numFmtId="168" formatCode="#,##0.0"/>
    <numFmt numFmtId="169" formatCode="#,##0.000000000000000"/>
  </numFmts>
  <fonts count="18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sz val="11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sz val="9"/>
      <name val="Arial"/>
      <family val="2"/>
    </font>
    <font>
      <sz val="9.5"/>
      <name val="Arial"/>
      <family val="2"/>
    </font>
    <font>
      <b/>
      <u val="singleAccounting"/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14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2" applyFont="1" applyAlignment="1">
      <alignment horizontal="center" vertical="center"/>
    </xf>
    <xf numFmtId="0" fontId="1" fillId="0" borderId="0" xfId="2"/>
    <xf numFmtId="0" fontId="3" fillId="0" borderId="0" xfId="2" applyFont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1" fillId="0" borderId="0" xfId="2" applyAlignment="1">
      <alignment horizontal="left" vertical="center"/>
    </xf>
    <xf numFmtId="0" fontId="1" fillId="0" borderId="0" xfId="2" applyAlignment="1">
      <alignment vertical="center"/>
    </xf>
    <xf numFmtId="0" fontId="3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164" fontId="1" fillId="0" borderId="0" xfId="3" applyFont="1" applyFill="1" applyAlignment="1">
      <alignment vertical="center"/>
    </xf>
    <xf numFmtId="164" fontId="1" fillId="0" borderId="0" xfId="2" applyNumberFormat="1" applyAlignment="1">
      <alignment vertical="center"/>
    </xf>
    <xf numFmtId="164" fontId="1" fillId="0" borderId="0" xfId="2" applyNumberFormat="1"/>
    <xf numFmtId="164" fontId="1" fillId="0" borderId="0" xfId="3" applyFill="1" applyBorder="1" applyAlignment="1">
      <alignment vertical="center"/>
    </xf>
    <xf numFmtId="164" fontId="1" fillId="0" borderId="0" xfId="3" applyFill="1" applyAlignment="1">
      <alignment vertical="center"/>
    </xf>
    <xf numFmtId="164" fontId="1" fillId="0" borderId="2" xfId="3" applyFill="1" applyBorder="1" applyAlignment="1">
      <alignment vertical="center"/>
    </xf>
    <xf numFmtId="164" fontId="1" fillId="0" borderId="2" xfId="3" applyFont="1" applyFill="1" applyBorder="1" applyAlignment="1">
      <alignment vertical="center"/>
    </xf>
    <xf numFmtId="164" fontId="1" fillId="0" borderId="0" xfId="3" applyFont="1" applyFill="1" applyBorder="1" applyAlignment="1">
      <alignment vertical="center"/>
    </xf>
    <xf numFmtId="4" fontId="0" fillId="0" borderId="0" xfId="0" applyNumberFormat="1" applyAlignment="1">
      <alignment vertical="center"/>
    </xf>
    <xf numFmtId="0" fontId="6" fillId="0" borderId="0" xfId="2" applyFont="1"/>
    <xf numFmtId="4" fontId="1" fillId="0" borderId="0" xfId="2" applyNumberFormat="1"/>
    <xf numFmtId="4" fontId="1" fillId="0" borderId="0" xfId="2" applyNumberFormat="1" applyAlignment="1">
      <alignment vertical="center"/>
    </xf>
    <xf numFmtId="164" fontId="7" fillId="0" borderId="0" xfId="3" applyFont="1" applyFill="1" applyAlignment="1">
      <alignment vertical="center"/>
    </xf>
    <xf numFmtId="165" fontId="1" fillId="0" borderId="0" xfId="2" applyNumberFormat="1" applyAlignment="1">
      <alignment vertical="center"/>
    </xf>
    <xf numFmtId="4" fontId="0" fillId="0" borderId="2" xfId="0" applyNumberFormat="1" applyBorder="1" applyAlignment="1">
      <alignment vertical="center"/>
    </xf>
    <xf numFmtId="0" fontId="8" fillId="0" borderId="0" xfId="2" applyFont="1" applyAlignment="1">
      <alignment horizontal="left" vertical="center" wrapText="1"/>
    </xf>
    <xf numFmtId="164" fontId="0" fillId="0" borderId="0" xfId="0" applyNumberFormat="1" applyAlignment="1">
      <alignment vertical="center"/>
    </xf>
    <xf numFmtId="164" fontId="7" fillId="0" borderId="0" xfId="3" applyFont="1" applyFill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4" fontId="1" fillId="0" borderId="0" xfId="2" applyNumberFormat="1" applyAlignment="1">
      <alignment horizontal="left" vertical="center"/>
    </xf>
    <xf numFmtId="164" fontId="1" fillId="2" borderId="2" xfId="3" applyFont="1" applyFill="1" applyBorder="1" applyAlignment="1">
      <alignment vertical="center"/>
    </xf>
    <xf numFmtId="4" fontId="5" fillId="0" borderId="0" xfId="2" applyNumberFormat="1" applyFont="1" applyAlignment="1">
      <alignment horizontal="left" vertical="center"/>
    </xf>
    <xf numFmtId="10" fontId="1" fillId="0" borderId="0" xfId="2" applyNumberFormat="1"/>
    <xf numFmtId="0" fontId="3" fillId="0" borderId="0" xfId="2" applyFont="1" applyAlignment="1">
      <alignment horizontal="left" vertical="center"/>
    </xf>
    <xf numFmtId="164" fontId="3" fillId="0" borderId="0" xfId="2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" fontId="1" fillId="0" borderId="0" xfId="2" applyNumberFormat="1" applyAlignment="1">
      <alignment horizontal="left" vertical="center"/>
    </xf>
    <xf numFmtId="164" fontId="3" fillId="0" borderId="0" xfId="3" applyFont="1" applyFill="1" applyBorder="1" applyAlignment="1">
      <alignment vertical="center"/>
    </xf>
    <xf numFmtId="164" fontId="3" fillId="0" borderId="3" xfId="3" applyFont="1" applyFill="1" applyBorder="1" applyAlignment="1">
      <alignment vertical="center" wrapText="1"/>
    </xf>
    <xf numFmtId="164" fontId="3" fillId="0" borderId="3" xfId="3" applyFont="1" applyFill="1" applyBorder="1" applyAlignment="1">
      <alignment horizontal="center" vertical="center" wrapText="1"/>
    </xf>
    <xf numFmtId="43" fontId="1" fillId="0" borderId="0" xfId="2" applyNumberFormat="1"/>
    <xf numFmtId="164" fontId="3" fillId="0" borderId="2" xfId="3" applyFont="1" applyFill="1" applyBorder="1" applyAlignment="1">
      <alignment vertical="center"/>
    </xf>
    <xf numFmtId="49" fontId="5" fillId="0" borderId="0" xfId="2" applyNumberFormat="1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164" fontId="1" fillId="0" borderId="0" xfId="3" applyFont="1" applyAlignment="1">
      <alignment vertical="center"/>
    </xf>
    <xf numFmtId="164" fontId="3" fillId="0" borderId="0" xfId="3" applyFont="1" applyBorder="1" applyAlignment="1">
      <alignment vertical="center"/>
    </xf>
    <xf numFmtId="164" fontId="1" fillId="0" borderId="0" xfId="2" applyNumberFormat="1" applyAlignment="1">
      <alignment horizontal="left" vertical="center"/>
    </xf>
    <xf numFmtId="164" fontId="1" fillId="0" borderId="0" xfId="3" applyAlignment="1">
      <alignment vertical="center"/>
    </xf>
    <xf numFmtId="0" fontId="8" fillId="0" borderId="0" xfId="2" applyFont="1" applyAlignment="1">
      <alignment horizontal="left" vertical="center"/>
    </xf>
    <xf numFmtId="164" fontId="1" fillId="0" borderId="2" xfId="3" applyFont="1" applyBorder="1" applyAlignment="1">
      <alignment vertical="center"/>
    </xf>
    <xf numFmtId="0" fontId="6" fillId="0" borderId="0" xfId="2" applyFont="1" applyAlignment="1">
      <alignment horizontal="left" vertical="center"/>
    </xf>
    <xf numFmtId="164" fontId="10" fillId="0" borderId="0" xfId="3" applyFont="1" applyBorder="1" applyAlignment="1">
      <alignment vertical="center"/>
    </xf>
    <xf numFmtId="164" fontId="3" fillId="0" borderId="2" xfId="3" applyFont="1" applyBorder="1" applyAlignment="1">
      <alignment vertical="center"/>
    </xf>
    <xf numFmtId="164" fontId="1" fillId="0" borderId="0" xfId="3" applyFont="1" applyBorder="1" applyAlignment="1">
      <alignment vertical="center"/>
    </xf>
    <xf numFmtId="1" fontId="1" fillId="0" borderId="0" xfId="2" applyNumberFormat="1" applyAlignment="1">
      <alignment horizontal="left" vertical="center" wrapText="1"/>
    </xf>
    <xf numFmtId="164" fontId="1" fillId="0" borderId="0" xfId="3" applyFont="1" applyFill="1" applyBorder="1"/>
    <xf numFmtId="164" fontId="3" fillId="0" borderId="0" xfId="3" applyFont="1" applyFill="1" applyBorder="1"/>
    <xf numFmtId="0" fontId="11" fillId="0" borderId="0" xfId="2" applyFont="1" applyAlignment="1">
      <alignment horizontal="left" vertical="center"/>
    </xf>
    <xf numFmtId="0" fontId="12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2" fillId="0" borderId="0" xfId="2" applyFont="1" applyAlignment="1">
      <alignment horizontal="left" vertical="center"/>
    </xf>
    <xf numFmtId="164" fontId="3" fillId="0" borderId="0" xfId="3" applyFont="1" applyBorder="1"/>
    <xf numFmtId="0" fontId="12" fillId="0" borderId="0" xfId="2" applyFont="1" applyAlignment="1">
      <alignment horizontal="center"/>
    </xf>
    <xf numFmtId="0" fontId="2" fillId="0" borderId="0" xfId="2" applyFont="1" applyAlignment="1">
      <alignment horizontal="centerContinuous"/>
    </xf>
    <xf numFmtId="0" fontId="13" fillId="0" borderId="0" xfId="2" applyFont="1" applyAlignment="1">
      <alignment horizontal="centerContinuous"/>
    </xf>
    <xf numFmtId="0" fontId="13" fillId="0" borderId="0" xfId="2" applyFont="1" applyAlignment="1">
      <alignment horizontal="centerContinuous" vertical="center"/>
    </xf>
    <xf numFmtId="0" fontId="1" fillId="0" borderId="0" xfId="2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2" applyFont="1" applyAlignment="1">
      <alignment horizontal="centerContinuous"/>
    </xf>
    <xf numFmtId="0" fontId="3" fillId="0" borderId="0" xfId="2" applyFont="1" applyAlignment="1">
      <alignment horizontal="centerContinuous" vertical="center"/>
    </xf>
    <xf numFmtId="0" fontId="4" fillId="0" borderId="1" xfId="2" applyFont="1" applyBorder="1" applyAlignment="1">
      <alignment horizontal="centerContinuous"/>
    </xf>
    <xf numFmtId="0" fontId="14" fillId="0" borderId="1" xfId="2" applyFont="1" applyBorder="1" applyAlignment="1">
      <alignment horizontal="centerContinuous"/>
    </xf>
    <xf numFmtId="0" fontId="14" fillId="0" borderId="1" xfId="2" applyFont="1" applyBorder="1" applyAlignment="1">
      <alignment horizontal="centerContinuous" vertical="center"/>
    </xf>
    <xf numFmtId="0" fontId="1" fillId="0" borderId="1" xfId="2" applyBorder="1" applyAlignment="1">
      <alignment horizontal="centerContinuous"/>
    </xf>
    <xf numFmtId="166" fontId="1" fillId="0" borderId="0" xfId="2" applyNumberFormat="1"/>
    <xf numFmtId="0" fontId="3" fillId="0" borderId="0" xfId="2" applyFont="1" applyAlignment="1">
      <alignment horizontal="center"/>
    </xf>
    <xf numFmtId="0" fontId="5" fillId="0" borderId="0" xfId="2" applyFont="1"/>
    <xf numFmtId="39" fontId="1" fillId="0" borderId="0" xfId="2" applyNumberFormat="1"/>
    <xf numFmtId="4" fontId="0" fillId="0" borderId="0" xfId="0" applyNumberFormat="1"/>
    <xf numFmtId="39" fontId="0" fillId="0" borderId="0" xfId="0" applyNumberFormat="1"/>
    <xf numFmtId="0" fontId="1" fillId="0" borderId="0" xfId="2" applyAlignment="1">
      <alignment wrapText="1"/>
    </xf>
    <xf numFmtId="4" fontId="1" fillId="0" borderId="2" xfId="0" applyNumberFormat="1" applyFont="1" applyBorder="1"/>
    <xf numFmtId="164" fontId="1" fillId="0" borderId="2" xfId="3" applyFont="1" applyFill="1" applyBorder="1"/>
    <xf numFmtId="0" fontId="15" fillId="0" borderId="0" xfId="2" applyFont="1" applyAlignment="1">
      <alignment wrapText="1"/>
    </xf>
    <xf numFmtId="0" fontId="15" fillId="0" borderId="0" xfId="2" applyFont="1" applyAlignment="1">
      <alignment vertical="center" wrapText="1"/>
    </xf>
    <xf numFmtId="0" fontId="1" fillId="0" borderId="0" xfId="2" applyAlignment="1">
      <alignment horizontal="left"/>
    </xf>
    <xf numFmtId="39" fontId="1" fillId="0" borderId="2" xfId="0" applyNumberFormat="1" applyFont="1" applyBorder="1"/>
    <xf numFmtId="0" fontId="1" fillId="0" borderId="0" xfId="2" applyAlignment="1">
      <alignment vertical="center" wrapText="1"/>
    </xf>
    <xf numFmtId="0" fontId="5" fillId="0" borderId="0" xfId="2" applyFont="1" applyAlignment="1">
      <alignment horizontal="left"/>
    </xf>
    <xf numFmtId="4" fontId="1" fillId="0" borderId="0" xfId="3" applyNumberFormat="1" applyFont="1" applyFill="1" applyBorder="1"/>
    <xf numFmtId="0" fontId="8" fillId="0" borderId="0" xfId="2" applyFont="1" applyAlignment="1">
      <alignment horizontal="left" wrapText="1"/>
    </xf>
    <xf numFmtId="0" fontId="5" fillId="0" borderId="0" xfId="2" applyFont="1" applyAlignment="1">
      <alignment vertical="center"/>
    </xf>
    <xf numFmtId="4" fontId="1" fillId="0" borderId="2" xfId="3" applyNumberFormat="1" applyFont="1" applyFill="1" applyBorder="1"/>
    <xf numFmtId="164" fontId="0" fillId="0" borderId="2" xfId="0" applyNumberFormat="1" applyBorder="1"/>
    <xf numFmtId="0" fontId="8" fillId="0" borderId="0" xfId="2" applyFont="1"/>
    <xf numFmtId="164" fontId="1" fillId="0" borderId="0" xfId="4" applyNumberFormat="1" applyFont="1" applyFill="1" applyBorder="1"/>
    <xf numFmtId="0" fontId="8" fillId="0" borderId="0" xfId="2" applyFont="1" applyAlignment="1">
      <alignment wrapText="1"/>
    </xf>
    <xf numFmtId="164" fontId="0" fillId="0" borderId="0" xfId="0" applyNumberFormat="1"/>
    <xf numFmtId="4" fontId="0" fillId="0" borderId="2" xfId="0" applyNumberFormat="1" applyBorder="1"/>
    <xf numFmtId="164" fontId="1" fillId="0" borderId="0" xfId="3" applyFill="1"/>
    <xf numFmtId="164" fontId="16" fillId="0" borderId="0" xfId="4" applyNumberFormat="1" applyFont="1" applyFill="1" applyBorder="1"/>
    <xf numFmtId="164" fontId="1" fillId="0" borderId="0" xfId="3" applyFont="1" applyFill="1"/>
    <xf numFmtId="164" fontId="7" fillId="0" borderId="0" xfId="3" applyFont="1" applyFill="1" applyBorder="1"/>
    <xf numFmtId="4" fontId="1" fillId="0" borderId="0" xfId="1" applyNumberFormat="1" applyFill="1"/>
    <xf numFmtId="4" fontId="1" fillId="0" borderId="0" xfId="3" applyNumberFormat="1" applyFont="1" applyFill="1"/>
    <xf numFmtId="0" fontId="15" fillId="0" borderId="0" xfId="2" applyFont="1" applyAlignment="1">
      <alignment horizontal="left" vertical="center" wrapText="1"/>
    </xf>
    <xf numFmtId="168" fontId="1" fillId="0" borderId="0" xfId="2" applyNumberFormat="1"/>
    <xf numFmtId="169" fontId="1" fillId="0" borderId="0" xfId="2" applyNumberFormat="1"/>
    <xf numFmtId="164" fontId="1" fillId="0" borderId="2" xfId="0" applyNumberFormat="1" applyFont="1" applyBorder="1"/>
    <xf numFmtId="4" fontId="1" fillId="0" borderId="0" xfId="3" applyNumberFormat="1" applyFont="1" applyFill="1" applyAlignment="1">
      <alignment horizontal="center"/>
    </xf>
    <xf numFmtId="4" fontId="1" fillId="0" borderId="0" xfId="3" applyNumberFormat="1" applyFont="1" applyAlignment="1">
      <alignment horizontal="center"/>
    </xf>
    <xf numFmtId="0" fontId="1" fillId="0" borderId="0" xfId="2" applyAlignment="1">
      <alignment horizontal="center" vertical="center"/>
    </xf>
    <xf numFmtId="4" fontId="3" fillId="0" borderId="0" xfId="3" applyNumberFormat="1" applyFont="1" applyBorder="1"/>
    <xf numFmtId="164" fontId="3" fillId="0" borderId="3" xfId="2" applyNumberFormat="1" applyFont="1" applyBorder="1"/>
    <xf numFmtId="0" fontId="3" fillId="0" borderId="0" xfId="2" applyFont="1" applyAlignment="1">
      <alignment vertical="center"/>
    </xf>
    <xf numFmtId="164" fontId="3" fillId="0" borderId="0" xfId="2" applyNumberFormat="1" applyFont="1"/>
    <xf numFmtId="0" fontId="1" fillId="0" borderId="0" xfId="2" applyAlignment="1">
      <alignment horizontal="center"/>
    </xf>
    <xf numFmtId="164" fontId="11" fillId="0" borderId="0" xfId="2" applyNumberFormat="1" applyFont="1" applyAlignment="1">
      <alignment horizontal="center"/>
    </xf>
    <xf numFmtId="0" fontId="17" fillId="0" borderId="0" xfId="2" applyFont="1"/>
    <xf numFmtId="0" fontId="12" fillId="0" borderId="0" xfId="2" applyFont="1"/>
  </cellXfs>
  <cellStyles count="5">
    <cellStyle name="Millares" xfId="1" builtinId="3"/>
    <cellStyle name="Millares_BALANCE GENERALA ASOCIADO ENERO 06" xfId="3" xr:uid="{8D16AA1E-D3B1-4E0B-A4E3-A7805D6FA674}"/>
    <cellStyle name="Moneda 2" xfId="4" xr:uid="{EB37E56A-84EF-4482-AF38-C20C1499A12B}"/>
    <cellStyle name="Normal" xfId="0" builtinId="0"/>
    <cellStyle name="Normal 2" xfId="2" xr:uid="{C5DFE989-B46A-44A2-BE6B-EF62C8A0BA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447674</xdr:colOff>
      <xdr:row>56</xdr:row>
      <xdr:rowOff>110066</xdr:rowOff>
    </xdr:from>
    <xdr:to>
      <xdr:col>1</xdr:col>
      <xdr:colOff>617007</xdr:colOff>
      <xdr:row>60</xdr:row>
      <xdr:rowOff>65616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63E105C4-A68B-4240-A9D9-D8E0DDA9CCC6}"/>
            </a:ext>
          </a:extLst>
        </xdr:cNvPr>
        <xdr:cNvSpPr/>
      </xdr:nvSpPr>
      <xdr:spPr>
        <a:xfrm>
          <a:off x="447674" y="9673166"/>
          <a:ext cx="3617383" cy="603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Gerente General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792693</xdr:colOff>
      <xdr:row>56</xdr:row>
      <xdr:rowOff>123824</xdr:rowOff>
    </xdr:from>
    <xdr:to>
      <xdr:col>4</xdr:col>
      <xdr:colOff>1380067</xdr:colOff>
      <xdr:row>60</xdr:row>
      <xdr:rowOff>46566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2CE4555D-4A6E-4824-B77D-A82935AE8DED}"/>
            </a:ext>
          </a:extLst>
        </xdr:cNvPr>
        <xdr:cNvSpPr/>
      </xdr:nvSpPr>
      <xdr:spPr>
        <a:xfrm>
          <a:off x="4240743" y="9686924"/>
          <a:ext cx="3082924" cy="57044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FRANCISCO ORANTES FLAMENCO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Representante Legal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1651001</xdr:colOff>
      <xdr:row>56</xdr:row>
      <xdr:rowOff>87842</xdr:rowOff>
    </xdr:from>
    <xdr:to>
      <xdr:col>6</xdr:col>
      <xdr:colOff>566209</xdr:colOff>
      <xdr:row>59</xdr:row>
      <xdr:rowOff>153459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4BC9FCD2-939D-4558-93D6-5D2FA642B157}"/>
            </a:ext>
          </a:extLst>
        </xdr:cNvPr>
        <xdr:cNvSpPr/>
      </xdr:nvSpPr>
      <xdr:spPr>
        <a:xfrm>
          <a:off x="7594601" y="9650942"/>
          <a:ext cx="3906308" cy="5513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402168</xdr:colOff>
      <xdr:row>0</xdr:row>
      <xdr:rowOff>0</xdr:rowOff>
    </xdr:from>
    <xdr:to>
      <xdr:col>0</xdr:col>
      <xdr:colOff>2338918</xdr:colOff>
      <xdr:row>3</xdr:row>
      <xdr:rowOff>117369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4D99342-147E-4C0A-A2F7-354694CA3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168" y="0"/>
          <a:ext cx="1936750" cy="6698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549275</xdr:colOff>
      <xdr:row>50</xdr:row>
      <xdr:rowOff>142876</xdr:rowOff>
    </xdr:from>
    <xdr:to>
      <xdr:col>4</xdr:col>
      <xdr:colOff>1237191</xdr:colOff>
      <xdr:row>54</xdr:row>
      <xdr:rowOff>76201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33B14F6C-8D66-466A-AF11-F53D2E718E43}"/>
            </a:ext>
          </a:extLst>
        </xdr:cNvPr>
        <xdr:cNvSpPr/>
      </xdr:nvSpPr>
      <xdr:spPr>
        <a:xfrm>
          <a:off x="3959225" y="9267826"/>
          <a:ext cx="3212041" cy="723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FRANCISCO ORANTES FLAMENCO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Representante Legal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1790700</xdr:colOff>
      <xdr:row>50</xdr:row>
      <xdr:rowOff>122767</xdr:rowOff>
    </xdr:from>
    <xdr:to>
      <xdr:col>6</xdr:col>
      <xdr:colOff>523875</xdr:colOff>
      <xdr:row>55</xdr:row>
      <xdr:rowOff>88280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2E76C933-9AD9-4F92-AC34-47A8D0D630C0}"/>
            </a:ext>
          </a:extLst>
        </xdr:cNvPr>
        <xdr:cNvSpPr/>
      </xdr:nvSpPr>
      <xdr:spPr>
        <a:xfrm>
          <a:off x="7724775" y="9247717"/>
          <a:ext cx="3400425" cy="91801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323850</xdr:colOff>
      <xdr:row>50</xdr:row>
      <xdr:rowOff>161925</xdr:rowOff>
    </xdr:from>
    <xdr:to>
      <xdr:col>1</xdr:col>
      <xdr:colOff>527050</xdr:colOff>
      <xdr:row>54</xdr:row>
      <xdr:rowOff>159809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B0E2F-2DB0-48A5-A783-6F39B5C410A4}"/>
            </a:ext>
          </a:extLst>
        </xdr:cNvPr>
        <xdr:cNvSpPr/>
      </xdr:nvSpPr>
      <xdr:spPr>
        <a:xfrm>
          <a:off x="323850" y="9286875"/>
          <a:ext cx="3613150" cy="78845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Gerente General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361949</xdr:colOff>
      <xdr:row>0</xdr:row>
      <xdr:rowOff>23917</xdr:rowOff>
    </xdr:from>
    <xdr:to>
      <xdr:col>0</xdr:col>
      <xdr:colOff>2209800</xdr:colOff>
      <xdr:row>3</xdr:row>
      <xdr:rowOff>9322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BD98C6D-B0C3-46FB-BC9A-FAE091EE5F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" y="23917"/>
          <a:ext cx="1847851" cy="6426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EEFF\2022\09.%20SEPT%202022\2022%2009%20EF-SS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f acum"/>
      <sheetName val="HT-EST.RESULT"/>
      <sheetName val="HT-BALANCE"/>
      <sheetName val="EST.RESULTADO"/>
      <sheetName val="BALANCE"/>
      <sheetName val="BALANCE (BVES)"/>
      <sheetName val="EST.RESULTAD (BVES)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D15E9-DC13-4C55-8BE3-CC8070BD98E2}">
  <sheetPr>
    <pageSetUpPr fitToPage="1"/>
  </sheetPr>
  <dimension ref="A1:O81"/>
  <sheetViews>
    <sheetView tabSelected="1" view="pageBreakPreview" topLeftCell="A44" zoomScale="90" zoomScaleNormal="90" zoomScaleSheetLayoutView="90" workbookViewId="0">
      <selection activeCell="H62" sqref="H62"/>
    </sheetView>
  </sheetViews>
  <sheetFormatPr baseColWidth="10" defaultRowHeight="12.75" x14ac:dyDescent="0.2"/>
  <cols>
    <col min="1" max="1" width="51.7109375" style="5" customWidth="1"/>
    <col min="2" max="2" width="18" style="6" customWidth="1"/>
    <col min="3" max="3" width="18.5703125" style="6" customWidth="1"/>
    <col min="4" max="4" width="0.85546875" style="2" customWidth="1"/>
    <col min="5" max="5" width="56.28515625" style="5" customWidth="1"/>
    <col min="6" max="6" width="18.5703125" style="6" customWidth="1"/>
    <col min="7" max="7" width="19.140625" style="6" customWidth="1"/>
    <col min="8" max="8" width="19.7109375" style="2" customWidth="1"/>
    <col min="9" max="9" width="11.42578125" style="2" customWidth="1"/>
    <col min="10" max="10" width="6.7109375" style="2" customWidth="1"/>
    <col min="11" max="11" width="15.5703125" style="2" customWidth="1"/>
    <col min="12" max="16384" width="11.42578125" style="2"/>
  </cols>
  <sheetData>
    <row r="1" spans="1:11" ht="18" customHeight="1" x14ac:dyDescent="0.2">
      <c r="A1" s="1" t="s">
        <v>0</v>
      </c>
      <c r="B1" s="1"/>
      <c r="C1" s="1"/>
      <c r="D1" s="1"/>
      <c r="E1" s="1"/>
      <c r="F1" s="1"/>
      <c r="G1" s="1"/>
    </row>
    <row r="2" spans="1:11" ht="12.75" customHeight="1" x14ac:dyDescent="0.2">
      <c r="A2" s="3" t="s">
        <v>136</v>
      </c>
      <c r="B2" s="3"/>
      <c r="C2" s="3"/>
      <c r="D2" s="3"/>
      <c r="E2" s="3"/>
      <c r="F2" s="3"/>
      <c r="G2" s="3"/>
    </row>
    <row r="3" spans="1:11" ht="12.75" customHeight="1" thickBot="1" x14ac:dyDescent="0.25">
      <c r="A3" s="4" t="s">
        <v>1</v>
      </c>
      <c r="B3" s="4"/>
      <c r="C3" s="4"/>
      <c r="D3" s="4"/>
      <c r="E3" s="4"/>
      <c r="F3" s="4"/>
      <c r="G3" s="4"/>
    </row>
    <row r="4" spans="1:11" ht="12.75" customHeight="1" x14ac:dyDescent="0.2">
      <c r="E4" s="5" t="s">
        <v>2</v>
      </c>
    </row>
    <row r="5" spans="1:11" ht="12.75" customHeight="1" x14ac:dyDescent="0.2">
      <c r="A5" s="7" t="s">
        <v>3</v>
      </c>
      <c r="E5" s="7" t="s">
        <v>4</v>
      </c>
    </row>
    <row r="6" spans="1:11" ht="12.75" customHeight="1" x14ac:dyDescent="0.2">
      <c r="A6" s="8" t="s">
        <v>5</v>
      </c>
      <c r="B6" s="9" t="s">
        <v>2</v>
      </c>
      <c r="C6" s="10">
        <f>SUM(B7:B8)</f>
        <v>967625.55</v>
      </c>
      <c r="D6" s="11"/>
      <c r="E6" s="8" t="s">
        <v>6</v>
      </c>
      <c r="F6" s="12"/>
      <c r="G6" s="10">
        <f>SUM(F7:F8)</f>
        <v>695929.96</v>
      </c>
    </row>
    <row r="7" spans="1:11" ht="12.75" customHeight="1" x14ac:dyDescent="0.2">
      <c r="A7" s="5" t="s">
        <v>7</v>
      </c>
      <c r="B7" s="13">
        <v>1100</v>
      </c>
      <c r="E7" s="5" t="s">
        <v>8</v>
      </c>
      <c r="F7" s="12">
        <v>0</v>
      </c>
      <c r="G7" s="10"/>
    </row>
    <row r="8" spans="1:11" ht="12.75" customHeight="1" x14ac:dyDescent="0.2">
      <c r="A8" s="5" t="s">
        <v>9</v>
      </c>
      <c r="B8" s="14">
        <v>966525.55</v>
      </c>
      <c r="C8" s="10"/>
      <c r="D8" s="2" t="s">
        <v>2</v>
      </c>
      <c r="E8" s="5" t="s">
        <v>10</v>
      </c>
      <c r="F8" s="15">
        <v>695929.96</v>
      </c>
    </row>
    <row r="9" spans="1:11" ht="12.75" customHeight="1" x14ac:dyDescent="0.2">
      <c r="B9" s="9"/>
      <c r="E9" s="8" t="s">
        <v>11</v>
      </c>
      <c r="F9" s="12"/>
      <c r="G9" s="10">
        <f>SUM(F10:F13)</f>
        <v>3906300.5500000003</v>
      </c>
    </row>
    <row r="10" spans="1:11" ht="12.75" customHeight="1" x14ac:dyDescent="0.2">
      <c r="A10" s="8" t="s">
        <v>12</v>
      </c>
      <c r="B10" s="9" t="s">
        <v>2</v>
      </c>
      <c r="C10" s="10">
        <f>SUM(B11:B13)</f>
        <v>2021283.2100000002</v>
      </c>
      <c r="E10" s="5" t="s">
        <v>13</v>
      </c>
      <c r="F10" s="16">
        <v>32746.19</v>
      </c>
      <c r="G10" s="10"/>
      <c r="H10" s="11"/>
    </row>
    <row r="11" spans="1:11" ht="12.75" customHeight="1" x14ac:dyDescent="0.2">
      <c r="A11" s="5" t="s">
        <v>14</v>
      </c>
      <c r="B11" s="9">
        <v>973000</v>
      </c>
      <c r="E11" s="5" t="s">
        <v>15</v>
      </c>
      <c r="F11" s="17">
        <v>373700.69</v>
      </c>
    </row>
    <row r="12" spans="1:11" ht="12.75" customHeight="1" x14ac:dyDescent="0.2">
      <c r="A12" s="5" t="s">
        <v>16</v>
      </c>
      <c r="B12" s="13">
        <v>1015815.89</v>
      </c>
      <c r="D12" s="18"/>
      <c r="E12" s="5" t="s">
        <v>17</v>
      </c>
      <c r="F12" s="17">
        <v>3493617.0300000003</v>
      </c>
      <c r="G12" s="10"/>
      <c r="K12" s="19"/>
    </row>
    <row r="13" spans="1:11" ht="12.75" customHeight="1" x14ac:dyDescent="0.2">
      <c r="A13" s="5" t="s">
        <v>18</v>
      </c>
      <c r="B13" s="15">
        <v>32467.32</v>
      </c>
      <c r="D13" s="18"/>
      <c r="E13" s="5" t="s">
        <v>19</v>
      </c>
      <c r="F13" s="15">
        <v>6236.64</v>
      </c>
    </row>
    <row r="14" spans="1:11" ht="12.75" customHeight="1" x14ac:dyDescent="0.2">
      <c r="B14" s="16"/>
      <c r="D14" s="18"/>
      <c r="E14" s="8" t="s">
        <v>20</v>
      </c>
      <c r="G14" s="20">
        <f>SUM(F15:F16)</f>
        <v>2175429.0199999996</v>
      </c>
      <c r="K14" s="19"/>
    </row>
    <row r="15" spans="1:11" ht="12.75" customHeight="1" x14ac:dyDescent="0.2">
      <c r="A15" s="8" t="s">
        <v>21</v>
      </c>
      <c r="B15" s="21"/>
      <c r="C15" s="20">
        <f>SUM(B16:B19)</f>
        <v>200000</v>
      </c>
      <c r="D15" s="18"/>
      <c r="E15" s="5" t="s">
        <v>22</v>
      </c>
      <c r="F15" s="17">
        <v>1776934.0299999998</v>
      </c>
    </row>
    <row r="16" spans="1:11" ht="12.75" customHeight="1" x14ac:dyDescent="0.2">
      <c r="A16" s="5" t="s">
        <v>23</v>
      </c>
      <c r="B16" s="9">
        <v>200000</v>
      </c>
      <c r="E16" s="5" t="s">
        <v>24</v>
      </c>
      <c r="F16" s="15">
        <v>398494.99</v>
      </c>
    </row>
    <row r="17" spans="1:15" ht="12.75" customHeight="1" x14ac:dyDescent="0.2">
      <c r="A17" s="5" t="s">
        <v>25</v>
      </c>
      <c r="B17" s="9">
        <v>30907.46</v>
      </c>
      <c r="E17" s="8" t="s">
        <v>26</v>
      </c>
      <c r="F17" s="22"/>
      <c r="G17" s="10">
        <f>SUM(F18)</f>
        <v>93217.34</v>
      </c>
      <c r="H17" s="11"/>
    </row>
    <row r="18" spans="1:15" ht="12.75" customHeight="1" x14ac:dyDescent="0.2">
      <c r="A18" s="5" t="s">
        <v>27</v>
      </c>
      <c r="B18" s="9">
        <v>0</v>
      </c>
      <c r="E18" s="5" t="s">
        <v>28</v>
      </c>
      <c r="F18" s="23">
        <v>93217.34</v>
      </c>
      <c r="G18" s="10"/>
    </row>
    <row r="19" spans="1:15" ht="12.75" customHeight="1" x14ac:dyDescent="0.2">
      <c r="A19" s="5" t="s">
        <v>29</v>
      </c>
      <c r="B19" s="15">
        <v>-30907.46</v>
      </c>
      <c r="E19" s="8" t="s">
        <v>30</v>
      </c>
      <c r="F19" s="22"/>
      <c r="G19" s="10">
        <f>SUM(F20)</f>
        <v>83573.89</v>
      </c>
    </row>
    <row r="20" spans="1:15" ht="12.75" customHeight="1" x14ac:dyDescent="0.2">
      <c r="E20" s="5" t="s">
        <v>31</v>
      </c>
      <c r="F20" s="15">
        <v>83573.89</v>
      </c>
      <c r="G20" s="10"/>
    </row>
    <row r="21" spans="1:15" ht="12.75" customHeight="1" x14ac:dyDescent="0.2">
      <c r="A21" s="8" t="s">
        <v>32</v>
      </c>
      <c r="B21" s="13"/>
      <c r="C21" s="10">
        <f>SUM(B22:B25)</f>
        <v>9991418.8299999982</v>
      </c>
      <c r="E21" s="8" t="s">
        <v>33</v>
      </c>
      <c r="F21" s="13"/>
      <c r="G21" s="10">
        <f>SUM(F22:F23)</f>
        <v>210108.45</v>
      </c>
    </row>
    <row r="22" spans="1:15" ht="12.75" customHeight="1" x14ac:dyDescent="0.2">
      <c r="A22" s="5" t="s">
        <v>34</v>
      </c>
      <c r="B22" s="9">
        <v>2225504.6</v>
      </c>
      <c r="E22" s="5" t="s">
        <v>35</v>
      </c>
      <c r="F22" s="16">
        <v>89703.14</v>
      </c>
    </row>
    <row r="23" spans="1:15" ht="15.75" customHeight="1" x14ac:dyDescent="0.2">
      <c r="A23" s="24" t="s">
        <v>36</v>
      </c>
      <c r="B23" s="17">
        <v>5520335.0199999996</v>
      </c>
      <c r="E23" s="5" t="s">
        <v>37</v>
      </c>
      <c r="F23" s="15">
        <v>120405.31</v>
      </c>
      <c r="G23" s="10"/>
    </row>
    <row r="24" spans="1:15" ht="12.75" customHeight="1" x14ac:dyDescent="0.2">
      <c r="A24" s="5" t="s">
        <v>38</v>
      </c>
      <c r="B24" s="25">
        <v>2634093.21</v>
      </c>
      <c r="E24" s="8" t="s">
        <v>39</v>
      </c>
      <c r="F24" s="26"/>
      <c r="G24" s="10">
        <f>SUM(F25:F25)</f>
        <v>94340.14</v>
      </c>
    </row>
    <row r="25" spans="1:15" ht="12.75" customHeight="1" x14ac:dyDescent="0.2">
      <c r="A25" s="5" t="s">
        <v>40</v>
      </c>
      <c r="B25" s="27">
        <v>-388514</v>
      </c>
      <c r="E25" s="5" t="s">
        <v>41</v>
      </c>
      <c r="F25" s="15">
        <v>94340.14</v>
      </c>
    </row>
    <row r="26" spans="1:15" ht="12.75" customHeight="1" x14ac:dyDescent="0.2">
      <c r="E26" s="8" t="s">
        <v>42</v>
      </c>
      <c r="G26" s="20">
        <f>SUM(F27)</f>
        <v>91597.7</v>
      </c>
    </row>
    <row r="27" spans="1:15" ht="12.75" customHeight="1" x14ac:dyDescent="0.2">
      <c r="A27" s="8" t="s">
        <v>43</v>
      </c>
      <c r="B27" s="16"/>
      <c r="C27" s="20">
        <f>SUM(B28)</f>
        <v>348147.85</v>
      </c>
      <c r="E27" s="28" t="s">
        <v>44</v>
      </c>
      <c r="F27" s="15">
        <v>91597.7</v>
      </c>
    </row>
    <row r="28" spans="1:15" ht="12.75" customHeight="1" x14ac:dyDescent="0.2">
      <c r="A28" s="5" t="s">
        <v>45</v>
      </c>
      <c r="B28" s="29">
        <v>348147.85</v>
      </c>
      <c r="E28" s="30" t="s">
        <v>46</v>
      </c>
      <c r="F28" s="26"/>
      <c r="G28" s="10">
        <f>+SUM(F29:F29)</f>
        <v>0</v>
      </c>
    </row>
    <row r="29" spans="1:15" ht="12.75" customHeight="1" x14ac:dyDescent="0.2">
      <c r="B29" s="16"/>
      <c r="E29" s="28" t="s">
        <v>47</v>
      </c>
      <c r="F29" s="15">
        <v>0</v>
      </c>
      <c r="G29" s="10"/>
      <c r="L29" s="31"/>
      <c r="O29" s="31"/>
    </row>
    <row r="30" spans="1:15" ht="12.75" customHeight="1" x14ac:dyDescent="0.2">
      <c r="A30" s="8" t="s">
        <v>48</v>
      </c>
      <c r="B30" s="9" t="s">
        <v>2</v>
      </c>
      <c r="C30" s="10">
        <f>SUM(B31:B33)</f>
        <v>94922.349999999977</v>
      </c>
      <c r="E30" s="32" t="s">
        <v>49</v>
      </c>
      <c r="F30" s="9" t="s">
        <v>2</v>
      </c>
      <c r="G30" s="33">
        <f>SUM(G6:G28)</f>
        <v>7350497.0499999989</v>
      </c>
    </row>
    <row r="31" spans="1:15" ht="12.75" customHeight="1" x14ac:dyDescent="0.2">
      <c r="A31" s="5" t="s">
        <v>50</v>
      </c>
      <c r="B31" s="16">
        <v>0</v>
      </c>
      <c r="C31" s="10"/>
      <c r="E31" s="32" t="s">
        <v>51</v>
      </c>
      <c r="F31" s="9" t="s">
        <v>2</v>
      </c>
      <c r="G31" s="10" t="s">
        <v>2</v>
      </c>
    </row>
    <row r="32" spans="1:15" ht="12.75" customHeight="1" x14ac:dyDescent="0.2">
      <c r="A32" s="5" t="s">
        <v>52</v>
      </c>
      <c r="B32" s="16">
        <v>697025.02</v>
      </c>
      <c r="E32" s="8" t="s">
        <v>53</v>
      </c>
      <c r="F32" s="13"/>
      <c r="G32" s="10">
        <f>+F33</f>
        <v>7500000</v>
      </c>
      <c r="K32" s="11"/>
    </row>
    <row r="33" spans="1:11" ht="12.75" customHeight="1" x14ac:dyDescent="0.2">
      <c r="A33" s="5" t="s">
        <v>54</v>
      </c>
      <c r="B33" s="15">
        <v>-602102.67000000004</v>
      </c>
      <c r="E33" s="5" t="s">
        <v>55</v>
      </c>
      <c r="F33" s="15">
        <v>7500000</v>
      </c>
      <c r="G33" s="10"/>
      <c r="K33" s="11"/>
    </row>
    <row r="34" spans="1:11" ht="12.75" customHeight="1" x14ac:dyDescent="0.2">
      <c r="B34" s="9"/>
      <c r="E34" s="34" t="s">
        <v>56</v>
      </c>
      <c r="G34" s="16">
        <f>+F35</f>
        <v>118690.07</v>
      </c>
    </row>
    <row r="35" spans="1:11" ht="12.75" customHeight="1" x14ac:dyDescent="0.2">
      <c r="A35" s="8" t="s">
        <v>57</v>
      </c>
      <c r="B35" s="13"/>
      <c r="C35" s="10">
        <f>SUM(B36:B39)</f>
        <v>2235872.8800000004</v>
      </c>
      <c r="E35" s="35" t="s">
        <v>58</v>
      </c>
      <c r="F35" s="15">
        <v>118690.07</v>
      </c>
    </row>
    <row r="36" spans="1:11" ht="12.75" customHeight="1" x14ac:dyDescent="0.2">
      <c r="A36" s="5" t="s">
        <v>59</v>
      </c>
      <c r="B36" s="9">
        <v>1571906.06</v>
      </c>
      <c r="C36" s="10"/>
      <c r="E36" s="34" t="s">
        <v>60</v>
      </c>
      <c r="F36" s="16"/>
      <c r="G36" s="10">
        <f>+F37</f>
        <v>51354.37</v>
      </c>
    </row>
    <row r="37" spans="1:11" ht="12.75" customHeight="1" x14ac:dyDescent="0.2">
      <c r="A37" s="5" t="s">
        <v>61</v>
      </c>
      <c r="B37" s="25">
        <v>344017.51</v>
      </c>
      <c r="C37" s="10"/>
      <c r="E37" s="36" t="s">
        <v>62</v>
      </c>
      <c r="F37" s="15">
        <v>51354.37</v>
      </c>
    </row>
    <row r="38" spans="1:11" ht="12.75" customHeight="1" x14ac:dyDescent="0.2">
      <c r="A38" s="5" t="s">
        <v>63</v>
      </c>
      <c r="B38" s="13">
        <v>447035.63</v>
      </c>
      <c r="C38" s="10"/>
      <c r="E38" s="8" t="s">
        <v>64</v>
      </c>
      <c r="F38" s="16"/>
      <c r="G38" s="10">
        <f>SUM(F39:F40)</f>
        <v>838729.17999999924</v>
      </c>
    </row>
    <row r="39" spans="1:11" ht="12.75" customHeight="1" x14ac:dyDescent="0.2">
      <c r="A39" s="5" t="s">
        <v>65</v>
      </c>
      <c r="B39" s="15">
        <v>-127086.32</v>
      </c>
      <c r="E39" s="5" t="str">
        <f>IF(F39&lt;0,"PERDIDA DEL EJERCICIO","UTILIDAD DEL EJERCICIO")</f>
        <v>UTILIDAD DEL EJERCICIO</v>
      </c>
      <c r="F39" s="16">
        <v>58243.699999999255</v>
      </c>
      <c r="H39" s="19"/>
    </row>
    <row r="40" spans="1:11" ht="12.75" customHeight="1" x14ac:dyDescent="0.2">
      <c r="E40" s="5" t="s">
        <v>66</v>
      </c>
      <c r="F40" s="15">
        <v>780485.48</v>
      </c>
    </row>
    <row r="41" spans="1:11" ht="12.75" customHeight="1" x14ac:dyDescent="0.2"/>
    <row r="42" spans="1:11" ht="12.75" customHeight="1" x14ac:dyDescent="0.2">
      <c r="E42" s="7" t="s">
        <v>67</v>
      </c>
      <c r="F42" s="12"/>
      <c r="G42" s="33">
        <f>SUM(G32:G41)</f>
        <v>8508773.6199999992</v>
      </c>
    </row>
    <row r="43" spans="1:11" ht="15" customHeight="1" thickBot="1" x14ac:dyDescent="0.25">
      <c r="A43" s="32" t="s">
        <v>68</v>
      </c>
      <c r="B43" s="37" t="s">
        <v>2</v>
      </c>
      <c r="C43" s="38">
        <f>SUM(C5:C42)</f>
        <v>15859270.669999998</v>
      </c>
      <c r="E43" s="7" t="s">
        <v>69</v>
      </c>
      <c r="F43" s="9"/>
      <c r="G43" s="39">
        <f>G30+G42</f>
        <v>15859270.669999998</v>
      </c>
      <c r="H43" s="40">
        <f>+G43-C43</f>
        <v>0</v>
      </c>
    </row>
    <row r="44" spans="1:11" ht="12.75" customHeight="1" thickTop="1" x14ac:dyDescent="0.2">
      <c r="H44" s="11"/>
      <c r="I44" s="11"/>
    </row>
    <row r="45" spans="1:11" ht="12.75" customHeight="1" x14ac:dyDescent="0.2">
      <c r="A45" s="8" t="s">
        <v>70</v>
      </c>
      <c r="B45" s="37"/>
      <c r="C45" s="41">
        <f>SUM(B46:B49)</f>
        <v>1543395659.73</v>
      </c>
      <c r="E45" s="42" t="s">
        <v>71</v>
      </c>
      <c r="F45" s="13"/>
      <c r="G45" s="41">
        <f>SUM(F46)</f>
        <v>1543395659.73</v>
      </c>
      <c r="H45" s="11">
        <f>+G45-C45</f>
        <v>0</v>
      </c>
      <c r="I45" s="11"/>
    </row>
    <row r="46" spans="1:11" ht="24" customHeight="1" x14ac:dyDescent="0.2">
      <c r="A46" s="43" t="s">
        <v>72</v>
      </c>
      <c r="B46" s="9">
        <v>1323644070.8800001</v>
      </c>
      <c r="C46" s="37"/>
      <c r="E46" s="24" t="s">
        <v>73</v>
      </c>
      <c r="F46" s="15">
        <v>1543395659.73</v>
      </c>
      <c r="G46" s="37"/>
      <c r="H46" s="11"/>
      <c r="I46" s="11"/>
    </row>
    <row r="47" spans="1:11" ht="12.75" customHeight="1" x14ac:dyDescent="0.2">
      <c r="A47" s="5" t="s">
        <v>74</v>
      </c>
      <c r="B47" s="44">
        <v>26217899.800000001</v>
      </c>
      <c r="C47" s="45"/>
      <c r="E47" s="46"/>
      <c r="F47" s="47"/>
      <c r="G47" s="45"/>
      <c r="H47" s="11"/>
      <c r="I47" s="11"/>
    </row>
    <row r="48" spans="1:11" ht="21.75" customHeight="1" x14ac:dyDescent="0.2">
      <c r="A48" s="48" t="s">
        <v>75</v>
      </c>
      <c r="B48" s="44">
        <v>190181714.09999999</v>
      </c>
      <c r="F48" s="47"/>
      <c r="G48" s="45"/>
      <c r="H48" s="11"/>
      <c r="I48" s="11"/>
    </row>
    <row r="49" spans="1:12" ht="21" customHeight="1" x14ac:dyDescent="0.2">
      <c r="A49" s="24" t="s">
        <v>76</v>
      </c>
      <c r="B49" s="49">
        <v>3351974.95</v>
      </c>
      <c r="E49" s="50"/>
      <c r="F49" s="47"/>
      <c r="G49" s="51"/>
      <c r="H49" s="11"/>
      <c r="I49" s="11"/>
    </row>
    <row r="50" spans="1:12" ht="12.75" customHeight="1" x14ac:dyDescent="0.2">
      <c r="B50" s="51"/>
      <c r="C50" s="45"/>
      <c r="E50" s="50"/>
      <c r="F50" s="47"/>
      <c r="G50" s="51"/>
    </row>
    <row r="51" spans="1:12" ht="12.75" customHeight="1" x14ac:dyDescent="0.2">
      <c r="A51" s="8" t="s">
        <v>77</v>
      </c>
      <c r="B51" s="51"/>
      <c r="C51" s="52">
        <f>SUM(B52:B53)</f>
        <v>1177641.56</v>
      </c>
      <c r="E51" s="8" t="s">
        <v>78</v>
      </c>
      <c r="G51" s="52">
        <f>+F52</f>
        <v>1177641.56</v>
      </c>
    </row>
    <row r="52" spans="1:12" ht="12.75" customHeight="1" x14ac:dyDescent="0.2">
      <c r="A52" s="5" t="s">
        <v>79</v>
      </c>
      <c r="B52" s="53">
        <v>1173000</v>
      </c>
      <c r="C52" s="45"/>
      <c r="E52" s="5" t="s">
        <v>78</v>
      </c>
      <c r="F52" s="23">
        <v>1177641.56</v>
      </c>
    </row>
    <row r="53" spans="1:12" ht="12.75" customHeight="1" x14ac:dyDescent="0.2">
      <c r="A53" s="54" t="s">
        <v>80</v>
      </c>
      <c r="B53" s="49">
        <v>4641.5600000000004</v>
      </c>
      <c r="C53" s="45"/>
      <c r="F53" s="20"/>
    </row>
    <row r="54" spans="1:12" ht="12.75" customHeight="1" x14ac:dyDescent="0.2">
      <c r="B54" s="51"/>
      <c r="C54" s="45"/>
      <c r="H54" s="11">
        <f>+C43-G43</f>
        <v>0</v>
      </c>
    </row>
    <row r="55" spans="1:12" ht="12.75" customHeight="1" x14ac:dyDescent="0.2">
      <c r="B55" s="51"/>
      <c r="C55" s="45"/>
      <c r="H55" s="11"/>
      <c r="L55" s="11"/>
    </row>
    <row r="56" spans="1:12" ht="12.75" customHeight="1" x14ac:dyDescent="0.2">
      <c r="B56" s="51"/>
      <c r="C56" s="45"/>
      <c r="H56" s="11"/>
      <c r="L56" s="11"/>
    </row>
    <row r="57" spans="1:12" ht="12.75" customHeight="1" x14ac:dyDescent="0.2">
      <c r="B57" s="51"/>
      <c r="C57" s="45"/>
      <c r="H57" s="11"/>
      <c r="L57" s="11"/>
    </row>
    <row r="58" spans="1:12" ht="12.75" customHeight="1" x14ac:dyDescent="0.2">
      <c r="B58" s="51"/>
      <c r="C58" s="45"/>
      <c r="H58" s="11">
        <f>+G45-C45</f>
        <v>0</v>
      </c>
      <c r="K58" s="55"/>
    </row>
    <row r="59" spans="1:12" ht="12.75" customHeight="1" x14ac:dyDescent="0.2">
      <c r="B59" s="51"/>
      <c r="C59" s="45"/>
      <c r="H59" s="56" t="s">
        <v>2</v>
      </c>
      <c r="K59" s="11"/>
    </row>
    <row r="60" spans="1:12" ht="12.75" customHeight="1" x14ac:dyDescent="0.2">
      <c r="A60" s="57" t="s">
        <v>81</v>
      </c>
      <c r="C60" s="58"/>
      <c r="F60" s="59" t="s">
        <v>82</v>
      </c>
      <c r="G60" s="58"/>
      <c r="H60" s="11"/>
    </row>
    <row r="61" spans="1:12" ht="12.75" customHeight="1" x14ac:dyDescent="0.2">
      <c r="A61" s="60"/>
      <c r="C61" s="58"/>
      <c r="F61" s="58"/>
      <c r="G61" s="58"/>
      <c r="I61" s="11"/>
      <c r="K61" s="11"/>
    </row>
    <row r="62" spans="1:12" ht="12.75" customHeight="1" x14ac:dyDescent="0.2">
      <c r="F62" s="58"/>
      <c r="G62" s="58"/>
    </row>
    <row r="63" spans="1:12" ht="12.75" customHeight="1" x14ac:dyDescent="0.2">
      <c r="D63" s="61"/>
    </row>
    <row r="64" spans="1:12" ht="12.75" customHeight="1" x14ac:dyDescent="0.2">
      <c r="D64" s="61"/>
    </row>
    <row r="65" spans="4:11" ht="12.75" customHeight="1" x14ac:dyDescent="0.2">
      <c r="D65" s="61"/>
    </row>
    <row r="66" spans="4:11" ht="12.75" customHeight="1" x14ac:dyDescent="0.2">
      <c r="D66" s="61"/>
      <c r="H66" s="11">
        <f>+C51-G51</f>
        <v>0</v>
      </c>
    </row>
    <row r="67" spans="4:11" ht="12.75" customHeight="1" x14ac:dyDescent="0.2">
      <c r="D67" s="61"/>
    </row>
    <row r="68" spans="4:11" ht="12.75" customHeight="1" x14ac:dyDescent="0.2">
      <c r="D68" s="61"/>
      <c r="K68" s="11"/>
    </row>
    <row r="69" spans="4:11" ht="12.75" customHeight="1" x14ac:dyDescent="0.2">
      <c r="D69" s="61"/>
    </row>
    <row r="70" spans="4:11" ht="12.75" customHeight="1" x14ac:dyDescent="0.2">
      <c r="D70" s="61"/>
    </row>
    <row r="71" spans="4:11" ht="12.75" customHeight="1" x14ac:dyDescent="0.2">
      <c r="D71" s="61"/>
    </row>
    <row r="72" spans="4:11" ht="12.75" customHeight="1" x14ac:dyDescent="0.2"/>
    <row r="73" spans="4:11" ht="12.75" customHeight="1" x14ac:dyDescent="0.2"/>
    <row r="74" spans="4:11" ht="12.75" customHeight="1" x14ac:dyDescent="0.2"/>
    <row r="75" spans="4:11" ht="12.75" customHeight="1" x14ac:dyDescent="0.2"/>
    <row r="76" spans="4:11" ht="12.75" customHeight="1" x14ac:dyDescent="0.2"/>
    <row r="77" spans="4:11" ht="12.75" customHeight="1" x14ac:dyDescent="0.2"/>
    <row r="78" spans="4:11" ht="12.75" customHeight="1" x14ac:dyDescent="0.2"/>
    <row r="79" spans="4:11" ht="12.75" customHeight="1" x14ac:dyDescent="0.25">
      <c r="D79" s="62"/>
    </row>
    <row r="80" spans="4:11" ht="12.75" customHeight="1" x14ac:dyDescent="0.25">
      <c r="D80" s="62"/>
    </row>
    <row r="81" spans="4:4" ht="15.75" x14ac:dyDescent="0.25">
      <c r="D81" s="62"/>
    </row>
  </sheetData>
  <mergeCells count="3">
    <mergeCell ref="A1:G1"/>
    <mergeCell ref="A2:G2"/>
    <mergeCell ref="A3:G3"/>
  </mergeCells>
  <printOptions horizontalCentered="1"/>
  <pageMargins left="0.11811023622047245" right="0.23622047244094491" top="0.23622047244094491" bottom="0.19685039370078741" header="0" footer="0"/>
  <pageSetup scale="7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A58FF-5623-4108-8336-20FE4968E141}">
  <sheetPr>
    <pageSetUpPr fitToPage="1"/>
  </sheetPr>
  <dimension ref="A1:I64"/>
  <sheetViews>
    <sheetView view="pageBreakPreview" topLeftCell="A31" zoomScaleNormal="100" zoomScaleSheetLayoutView="100" workbookViewId="0">
      <selection activeCell="B43" sqref="B43"/>
    </sheetView>
  </sheetViews>
  <sheetFormatPr baseColWidth="10" defaultRowHeight="12.75" x14ac:dyDescent="0.2"/>
  <cols>
    <col min="1" max="1" width="51.140625" style="2" customWidth="1"/>
    <col min="2" max="2" width="18" style="2" customWidth="1"/>
    <col min="3" max="3" width="18.5703125" style="2" customWidth="1"/>
    <col min="4" max="4" width="1.28515625" style="2" customWidth="1"/>
    <col min="5" max="5" width="50.85546875" style="6" customWidth="1"/>
    <col min="6" max="7" width="19.140625" style="2" customWidth="1"/>
    <col min="8" max="8" width="20.28515625" style="2" bestFit="1" customWidth="1"/>
    <col min="9" max="16384" width="11.42578125" style="2"/>
  </cols>
  <sheetData>
    <row r="1" spans="1:9" ht="17.25" customHeight="1" x14ac:dyDescent="0.25">
      <c r="A1" s="63" t="s">
        <v>0</v>
      </c>
      <c r="B1" s="64"/>
      <c r="C1" s="64"/>
      <c r="D1" s="64"/>
      <c r="E1" s="65"/>
      <c r="F1" s="64"/>
      <c r="G1" s="66"/>
    </row>
    <row r="2" spans="1:9" ht="15" customHeight="1" x14ac:dyDescent="0.2">
      <c r="A2" s="67" t="s">
        <v>137</v>
      </c>
      <c r="B2" s="68"/>
      <c r="C2" s="68"/>
      <c r="D2" s="68"/>
      <c r="E2" s="69"/>
      <c r="F2" s="68"/>
      <c r="G2" s="66"/>
    </row>
    <row r="3" spans="1:9" ht="19.5" customHeight="1" thickBot="1" x14ac:dyDescent="0.25">
      <c r="A3" s="70" t="s">
        <v>1</v>
      </c>
      <c r="B3" s="71"/>
      <c r="C3" s="71"/>
      <c r="D3" s="71"/>
      <c r="E3" s="72"/>
      <c r="F3" s="71"/>
      <c r="G3" s="73"/>
      <c r="H3" s="74"/>
    </row>
    <row r="4" spans="1:9" ht="18" customHeight="1" x14ac:dyDescent="0.2">
      <c r="A4" s="75" t="s">
        <v>83</v>
      </c>
      <c r="E4" s="7" t="s">
        <v>84</v>
      </c>
      <c r="G4" s="19"/>
      <c r="H4" s="74"/>
      <c r="I4" s="74"/>
    </row>
    <row r="5" spans="1:9" ht="16.5" customHeight="1" x14ac:dyDescent="0.2">
      <c r="A5" s="76" t="s">
        <v>85</v>
      </c>
      <c r="C5" s="19">
        <f>SUM(B6:B7)</f>
        <v>7757135.4000000004</v>
      </c>
      <c r="D5" s="74"/>
      <c r="E5" s="8" t="s">
        <v>86</v>
      </c>
      <c r="F5" s="77"/>
      <c r="G5" s="77">
        <f>SUM(F6:F7)</f>
        <v>11810666.800000001</v>
      </c>
      <c r="H5" s="74"/>
    </row>
    <row r="6" spans="1:9" x14ac:dyDescent="0.2">
      <c r="A6" s="2" t="s">
        <v>87</v>
      </c>
      <c r="B6" s="78">
        <v>1663587.78</v>
      </c>
      <c r="C6" s="19"/>
      <c r="E6" s="5" t="s">
        <v>87</v>
      </c>
      <c r="F6" s="79">
        <v>3784694.37</v>
      </c>
      <c r="G6" s="77"/>
      <c r="H6" s="74"/>
    </row>
    <row r="7" spans="1:9" x14ac:dyDescent="0.2">
      <c r="A7" s="80" t="s">
        <v>88</v>
      </c>
      <c r="B7" s="81">
        <v>6093547.6200000001</v>
      </c>
      <c r="E7" s="5" t="s">
        <v>89</v>
      </c>
      <c r="F7" s="82">
        <v>8025972.4300000006</v>
      </c>
      <c r="G7" s="77"/>
    </row>
    <row r="8" spans="1:9" x14ac:dyDescent="0.2">
      <c r="C8" s="19"/>
      <c r="E8" s="5"/>
      <c r="F8" s="55"/>
      <c r="G8" s="77"/>
    </row>
    <row r="9" spans="1:9" ht="24" x14ac:dyDescent="0.2">
      <c r="A9" s="83" t="s">
        <v>90</v>
      </c>
      <c r="B9" s="77"/>
      <c r="C9" s="77">
        <f>SUM(B10)</f>
        <v>1097819.8699999999</v>
      </c>
      <c r="E9" s="84" t="s">
        <v>91</v>
      </c>
      <c r="G9" s="77">
        <f>SUM(F10:F12)</f>
        <v>6147295.6100000003</v>
      </c>
    </row>
    <row r="10" spans="1:9" x14ac:dyDescent="0.2">
      <c r="A10" s="85" t="s">
        <v>87</v>
      </c>
      <c r="B10" s="86">
        <v>1097819.8699999999</v>
      </c>
      <c r="C10" s="77"/>
      <c r="D10" s="74"/>
      <c r="E10" s="6" t="s">
        <v>87</v>
      </c>
      <c r="F10" s="78">
        <v>1457880.03</v>
      </c>
      <c r="H10" s="74"/>
    </row>
    <row r="11" spans="1:9" ht="25.5" x14ac:dyDescent="0.2">
      <c r="A11" s="85"/>
      <c r="B11" s="19"/>
      <c r="C11" s="77"/>
      <c r="E11" s="87" t="s">
        <v>92</v>
      </c>
      <c r="F11" s="78">
        <v>4158638.8200000003</v>
      </c>
    </row>
    <row r="12" spans="1:9" ht="15" customHeight="1" x14ac:dyDescent="0.2">
      <c r="A12" s="88" t="s">
        <v>93</v>
      </c>
      <c r="C12" s="19">
        <f>SUM(B13:B15)</f>
        <v>5024519.4799999995</v>
      </c>
      <c r="E12" s="6" t="s">
        <v>94</v>
      </c>
      <c r="F12" s="81">
        <v>530776.76</v>
      </c>
    </row>
    <row r="13" spans="1:9" x14ac:dyDescent="0.2">
      <c r="A13" s="85" t="s">
        <v>87</v>
      </c>
      <c r="B13" s="89">
        <v>844643.81</v>
      </c>
      <c r="F13" s="19"/>
    </row>
    <row r="14" spans="1:9" ht="15.75" customHeight="1" x14ac:dyDescent="0.2">
      <c r="A14" s="90" t="s">
        <v>95</v>
      </c>
      <c r="B14" s="78">
        <v>3497620.79</v>
      </c>
      <c r="C14" s="11"/>
      <c r="E14" s="91" t="s">
        <v>96</v>
      </c>
      <c r="G14" s="19">
        <f>SUM(F15:F16)</f>
        <v>999780.05999999994</v>
      </c>
    </row>
    <row r="15" spans="1:9" x14ac:dyDescent="0.2">
      <c r="A15" s="85" t="s">
        <v>94</v>
      </c>
      <c r="B15" s="92">
        <v>682254.88</v>
      </c>
      <c r="E15" s="6" t="s">
        <v>87</v>
      </c>
      <c r="F15" s="78">
        <v>628076.07999999996</v>
      </c>
    </row>
    <row r="16" spans="1:9" x14ac:dyDescent="0.2">
      <c r="A16" s="85"/>
      <c r="B16" s="19"/>
      <c r="C16" s="19"/>
      <c r="E16" s="6" t="s">
        <v>97</v>
      </c>
      <c r="F16" s="93">
        <v>371703.98</v>
      </c>
    </row>
    <row r="17" spans="1:8" x14ac:dyDescent="0.2">
      <c r="A17" s="76" t="s">
        <v>98</v>
      </c>
      <c r="B17" s="19"/>
      <c r="C17" s="19">
        <f>SUM(B18:B21)</f>
        <v>2495846.5500000003</v>
      </c>
    </row>
    <row r="18" spans="1:8" x14ac:dyDescent="0.2">
      <c r="A18" s="94" t="s">
        <v>99</v>
      </c>
      <c r="B18" s="78">
        <v>215831.13</v>
      </c>
      <c r="D18" s="74"/>
      <c r="E18" s="8" t="s">
        <v>100</v>
      </c>
      <c r="F18" s="95"/>
      <c r="G18" s="95">
        <f>SUM(F19:F20)</f>
        <v>49516.74</v>
      </c>
    </row>
    <row r="19" spans="1:8" ht="24" x14ac:dyDescent="0.2">
      <c r="A19" s="96" t="s">
        <v>101</v>
      </c>
      <c r="B19" s="78">
        <v>757044.57</v>
      </c>
      <c r="C19" s="19"/>
      <c r="D19" s="11"/>
      <c r="E19" s="6" t="s">
        <v>87</v>
      </c>
      <c r="F19" s="97">
        <v>48524.54</v>
      </c>
      <c r="G19" s="95"/>
    </row>
    <row r="20" spans="1:8" x14ac:dyDescent="0.2">
      <c r="A20" s="2" t="s">
        <v>102</v>
      </c>
      <c r="B20" s="78">
        <v>25900.83</v>
      </c>
      <c r="E20" s="5" t="s">
        <v>88</v>
      </c>
      <c r="F20" s="97">
        <v>992.2</v>
      </c>
    </row>
    <row r="21" spans="1:8" x14ac:dyDescent="0.2">
      <c r="A21" s="2" t="s">
        <v>103</v>
      </c>
      <c r="B21" s="98">
        <v>1497070.0200000003</v>
      </c>
    </row>
    <row r="22" spans="1:8" ht="18" x14ac:dyDescent="0.25">
      <c r="E22" s="91" t="s">
        <v>104</v>
      </c>
      <c r="G22" s="99">
        <f>SUM(F23:F25)</f>
        <v>115195.17</v>
      </c>
      <c r="H22" s="100"/>
    </row>
    <row r="23" spans="1:8" ht="13.5" customHeight="1" x14ac:dyDescent="0.25">
      <c r="A23" s="88" t="s">
        <v>105</v>
      </c>
      <c r="C23" s="19">
        <f>SUM(B24:B25)</f>
        <v>942730.23</v>
      </c>
      <c r="E23" s="6" t="s">
        <v>106</v>
      </c>
      <c r="F23" s="101">
        <v>82346.45</v>
      </c>
      <c r="G23" s="11"/>
      <c r="H23" s="100" t="s">
        <v>107</v>
      </c>
    </row>
    <row r="24" spans="1:8" ht="14.25" customHeight="1" x14ac:dyDescent="0.25">
      <c r="A24" s="85" t="s">
        <v>87</v>
      </c>
      <c r="B24" s="78">
        <v>340638.41</v>
      </c>
      <c r="C24" s="77"/>
      <c r="E24" s="5" t="s">
        <v>108</v>
      </c>
      <c r="F24" s="101">
        <v>32848.720000000001</v>
      </c>
      <c r="H24" s="100"/>
    </row>
    <row r="25" spans="1:8" ht="14.25" customHeight="1" x14ac:dyDescent="0.2">
      <c r="A25" s="2" t="s">
        <v>97</v>
      </c>
      <c r="B25" s="81">
        <v>602091.82000000007</v>
      </c>
      <c r="E25" s="6" t="s">
        <v>109</v>
      </c>
      <c r="F25" s="82">
        <v>0</v>
      </c>
    </row>
    <row r="26" spans="1:8" ht="5.25" customHeight="1" x14ac:dyDescent="0.35">
      <c r="B26" s="102"/>
      <c r="C26" s="103"/>
      <c r="E26" s="5"/>
      <c r="F26" s="55"/>
    </row>
    <row r="27" spans="1:8" ht="14.25" customHeight="1" x14ac:dyDescent="0.2">
      <c r="A27" s="76" t="s">
        <v>110</v>
      </c>
      <c r="B27" s="104"/>
      <c r="C27" s="104">
        <f>SUM(B28:B30)</f>
        <v>502755.38</v>
      </c>
      <c r="E27" s="5"/>
      <c r="F27" s="55"/>
    </row>
    <row r="28" spans="1:8" x14ac:dyDescent="0.2">
      <c r="A28" s="2" t="s">
        <v>111</v>
      </c>
      <c r="B28" s="78">
        <v>27471.89</v>
      </c>
      <c r="C28" s="104"/>
      <c r="E28" s="50" t="s">
        <v>112</v>
      </c>
      <c r="F28" s="55"/>
      <c r="G28" s="99">
        <f>SUM(F29)</f>
        <v>360273.36</v>
      </c>
    </row>
    <row r="29" spans="1:8" x14ac:dyDescent="0.2">
      <c r="A29" s="2" t="s">
        <v>113</v>
      </c>
      <c r="B29" s="55">
        <v>0</v>
      </c>
      <c r="E29" s="5" t="s">
        <v>114</v>
      </c>
      <c r="F29" s="82">
        <v>360273.36</v>
      </c>
      <c r="H29" s="74"/>
    </row>
    <row r="30" spans="1:8" ht="24" x14ac:dyDescent="0.2">
      <c r="A30" s="96" t="s">
        <v>115</v>
      </c>
      <c r="B30" s="82">
        <v>475283.49</v>
      </c>
    </row>
    <row r="31" spans="1:8" x14ac:dyDescent="0.2">
      <c r="E31" s="105" t="s">
        <v>116</v>
      </c>
      <c r="G31" s="99">
        <f>SUM(F32)</f>
        <v>114823.1</v>
      </c>
    </row>
    <row r="32" spans="1:8" x14ac:dyDescent="0.2">
      <c r="A32" s="76" t="s">
        <v>117</v>
      </c>
      <c r="B32" s="104"/>
      <c r="C32" s="19">
        <f>SUM(B33:B40)</f>
        <v>1573627.9100000001</v>
      </c>
      <c r="D32" s="74"/>
      <c r="E32" s="5" t="s">
        <v>118</v>
      </c>
      <c r="F32" s="98">
        <v>114823.1</v>
      </c>
    </row>
    <row r="33" spans="1:8" ht="20.25" customHeight="1" x14ac:dyDescent="0.2">
      <c r="A33" s="2" t="s">
        <v>119</v>
      </c>
      <c r="B33" s="104">
        <v>617564.65</v>
      </c>
      <c r="C33" s="19"/>
      <c r="E33" s="105" t="s">
        <v>120</v>
      </c>
      <c r="F33" s="101"/>
      <c r="G33" s="99">
        <f>SUM(F34)</f>
        <v>312751.74</v>
      </c>
    </row>
    <row r="34" spans="1:8" ht="12.75" customHeight="1" x14ac:dyDescent="0.2">
      <c r="A34" s="2" t="s">
        <v>121</v>
      </c>
      <c r="B34" s="78">
        <v>0</v>
      </c>
      <c r="E34" s="6" t="s">
        <v>122</v>
      </c>
      <c r="F34" s="98">
        <v>312751.74</v>
      </c>
    </row>
    <row r="35" spans="1:8" ht="12.75" customHeight="1" x14ac:dyDescent="0.2">
      <c r="A35" s="2" t="s">
        <v>123</v>
      </c>
      <c r="B35" s="104">
        <v>518602.6100000001</v>
      </c>
      <c r="C35" s="104"/>
    </row>
    <row r="36" spans="1:8" ht="12.75" customHeight="1" x14ac:dyDescent="0.2">
      <c r="A36" s="2" t="s">
        <v>124</v>
      </c>
      <c r="B36" s="78">
        <v>17286.420000000002</v>
      </c>
      <c r="H36" s="106"/>
    </row>
    <row r="37" spans="1:8" ht="12.75" customHeight="1" x14ac:dyDescent="0.2">
      <c r="A37" s="2" t="s">
        <v>125</v>
      </c>
      <c r="B37" s="104">
        <v>189555.98</v>
      </c>
      <c r="C37" s="19"/>
      <c r="H37" s="107"/>
    </row>
    <row r="38" spans="1:8" ht="12.75" customHeight="1" x14ac:dyDescent="0.2">
      <c r="A38" s="2" t="s">
        <v>126</v>
      </c>
      <c r="B38" s="104">
        <v>24847.59</v>
      </c>
      <c r="C38" s="19"/>
      <c r="H38" s="107"/>
    </row>
    <row r="39" spans="1:8" ht="12.75" customHeight="1" x14ac:dyDescent="0.2">
      <c r="A39" s="2" t="s">
        <v>127</v>
      </c>
      <c r="B39" s="104">
        <v>0</v>
      </c>
      <c r="C39" s="19"/>
      <c r="H39" s="11"/>
    </row>
    <row r="40" spans="1:8" ht="12.75" customHeight="1" x14ac:dyDescent="0.2">
      <c r="A40" s="2" t="s">
        <v>128</v>
      </c>
      <c r="B40" s="92">
        <v>205770.66000000003</v>
      </c>
      <c r="C40" s="19"/>
      <c r="H40" s="74"/>
    </row>
    <row r="42" spans="1:8" x14ac:dyDescent="0.2">
      <c r="A42" s="76" t="s">
        <v>129</v>
      </c>
      <c r="C42" s="19">
        <f>SUM(B43:B44)</f>
        <v>457624.06</v>
      </c>
    </row>
    <row r="43" spans="1:8" x14ac:dyDescent="0.2">
      <c r="A43" s="2" t="s">
        <v>130</v>
      </c>
      <c r="B43" s="55">
        <v>343834.32</v>
      </c>
      <c r="H43" s="11"/>
    </row>
    <row r="44" spans="1:8" x14ac:dyDescent="0.2">
      <c r="A44" s="2" t="s">
        <v>131</v>
      </c>
      <c r="B44" s="108">
        <v>113789.74</v>
      </c>
    </row>
    <row r="45" spans="1:8" ht="4.5" customHeight="1" x14ac:dyDescent="0.2">
      <c r="D45" s="74"/>
    </row>
    <row r="46" spans="1:8" ht="12.75" customHeight="1" x14ac:dyDescent="0.2">
      <c r="A46" s="75" t="s">
        <v>132</v>
      </c>
      <c r="B46" s="109"/>
      <c r="C46" s="78">
        <f>SUM(C5:C45)</f>
        <v>19852058.879999999</v>
      </c>
      <c r="E46" s="7" t="s">
        <v>133</v>
      </c>
      <c r="F46" s="101"/>
      <c r="G46" s="19">
        <f>SUM(G5:G43)</f>
        <v>19910302.579999998</v>
      </c>
    </row>
    <row r="47" spans="1:8" x14ac:dyDescent="0.2">
      <c r="A47" s="75" t="str">
        <f>IF(C47=0,"","UTILIDAD DEL EJERCICIO")</f>
        <v>UTILIDAD DEL EJERCICIO</v>
      </c>
      <c r="B47" s="110"/>
      <c r="C47" s="78">
        <f>IF(SUM(-C46+G46)&lt;0,0,SUM(-C46+G46))</f>
        <v>58243.699999999255</v>
      </c>
      <c r="E47" s="111" t="str">
        <f>IF(G47=0,"","PERDIDA DEL EJERCICIO")</f>
        <v/>
      </c>
      <c r="G47" s="40">
        <f>IF(SUM(-G46+C46)&lt;0,0,SUM(-G46+C46))</f>
        <v>0</v>
      </c>
    </row>
    <row r="48" spans="1:8" ht="16.5" customHeight="1" thickBot="1" x14ac:dyDescent="0.25">
      <c r="A48" s="75" t="s">
        <v>134</v>
      </c>
      <c r="B48" s="112" t="s">
        <v>2</v>
      </c>
      <c r="C48" s="113">
        <f>+C46+C47</f>
        <v>19910302.579999998</v>
      </c>
      <c r="E48" s="114" t="s">
        <v>135</v>
      </c>
      <c r="F48" s="115" t="s">
        <v>2</v>
      </c>
      <c r="G48" s="113">
        <f>+G46+G47</f>
        <v>19910302.579999998</v>
      </c>
      <c r="H48" s="40">
        <f>+G48-C48</f>
        <v>0</v>
      </c>
    </row>
    <row r="49" spans="1:8" ht="13.5" thickTop="1" x14ac:dyDescent="0.2">
      <c r="H49" s="40"/>
    </row>
    <row r="51" spans="1:8" ht="24" customHeight="1" x14ac:dyDescent="0.2"/>
    <row r="56" spans="1:8" x14ac:dyDescent="0.2">
      <c r="C56" s="19"/>
      <c r="G56" s="40"/>
      <c r="H56" s="11"/>
    </row>
    <row r="57" spans="1:8" x14ac:dyDescent="0.2">
      <c r="H57" s="11"/>
    </row>
    <row r="58" spans="1:8" x14ac:dyDescent="0.2">
      <c r="A58" s="116"/>
      <c r="B58" s="112"/>
      <c r="C58" s="115"/>
      <c r="F58" s="115"/>
      <c r="G58" s="115"/>
      <c r="H58" s="40"/>
    </row>
    <row r="59" spans="1:8" ht="15.75" x14ac:dyDescent="0.25">
      <c r="A59" s="117"/>
      <c r="B59" s="60"/>
      <c r="C59" s="60"/>
      <c r="E59" s="60"/>
      <c r="F59" s="117"/>
      <c r="G59" s="118"/>
    </row>
    <row r="60" spans="1:8" ht="15.75" x14ac:dyDescent="0.25">
      <c r="A60" s="117"/>
      <c r="C60" s="119"/>
      <c r="F60" s="117"/>
      <c r="G60" s="118"/>
    </row>
    <row r="61" spans="1:8" ht="15.75" x14ac:dyDescent="0.25">
      <c r="A61" s="118"/>
      <c r="D61" s="62"/>
      <c r="F61" s="118"/>
      <c r="G61" s="118"/>
    </row>
    <row r="62" spans="1:8" ht="15.75" x14ac:dyDescent="0.25">
      <c r="D62" s="62"/>
    </row>
    <row r="64" spans="1:8" ht="15.75" x14ac:dyDescent="0.2">
      <c r="D64" s="60"/>
    </row>
  </sheetData>
  <printOptions horizontalCentered="1"/>
  <pageMargins left="0.31496062992125984" right="0.23622047244094491" top="0.43307086614173229" bottom="0.19685039370078741" header="0" footer="0"/>
  <pageSetup scale="74" orientation="landscape" r:id="rId1"/>
  <headerFooter alignWithMargins="0"/>
  <rowBreaks count="1" manualBreakCount="1">
    <brk id="69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(BVES)</vt:lpstr>
      <vt:lpstr>EST.RESULTAD (BVES)</vt:lpstr>
      <vt:lpstr>'BALANCE (BVES)'!Área_de_impresión</vt:lpstr>
      <vt:lpstr>'EST.RESULTAD (BVES)'!Área_de_impresión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Mauricio Ramirez Miranda</dc:creator>
  <cp:lastModifiedBy>Jorge Mauricio Ramirez Miranda</cp:lastModifiedBy>
  <dcterms:created xsi:type="dcterms:W3CDTF">2022-10-21T14:24:48Z</dcterms:created>
  <dcterms:modified xsi:type="dcterms:W3CDTF">2022-10-21T14:26:50Z</dcterms:modified>
</cp:coreProperties>
</file>