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2\"/>
    </mc:Choice>
  </mc:AlternateContent>
  <xr:revisionPtr revIDLastSave="0" documentId="13_ncr:1_{EF8F4EDD-C3BB-4D9E-BBB1-62CC4C4C3730}" xr6:coauthVersionLast="47" xr6:coauthVersionMax="47" xr10:uidLastSave="{00000000-0000-0000-0000-000000000000}"/>
  <bookViews>
    <workbookView xWindow="-120" yWindow="-120" windowWidth="20730" windowHeight="11160" xr2:uid="{75A8A294-745E-476F-96CC-4E78B8AF18FA}"/>
  </bookViews>
  <sheets>
    <sheet name="BALANCE (BVES)" sheetId="1" r:id="rId1"/>
    <sheet name="EST.RESULTAD (BVES)" sheetId="2" r:id="rId2"/>
  </sheets>
  <externalReferences>
    <externalReference r:id="rId3"/>
  </externalReferences>
  <definedNames>
    <definedName name="_xlnm.Print_Area" localSheetId="0">'BALANCE (BVES)'!$A$1:$G$61</definedName>
    <definedName name="_xlnm.Print_Area" localSheetId="1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G33" i="2"/>
  <c r="C32" i="2"/>
  <c r="G31" i="2"/>
  <c r="G28" i="2"/>
  <c r="C27" i="2"/>
  <c r="C23" i="2"/>
  <c r="G22" i="2"/>
  <c r="C17" i="2"/>
  <c r="G18" i="2"/>
  <c r="G14" i="2"/>
  <c r="C12" i="2"/>
  <c r="G9" i="2"/>
  <c r="C9" i="2"/>
  <c r="C5" i="2"/>
  <c r="G5" i="2"/>
  <c r="G51" i="1"/>
  <c r="C51" i="1"/>
  <c r="G45" i="1"/>
  <c r="C45" i="1"/>
  <c r="G38" i="1"/>
  <c r="G36" i="1"/>
  <c r="G34" i="1"/>
  <c r="C35" i="1"/>
  <c r="G32" i="1"/>
  <c r="C30" i="1"/>
  <c r="G28" i="1"/>
  <c r="C27" i="1"/>
  <c r="G26" i="1"/>
  <c r="G24" i="1"/>
  <c r="C21" i="1"/>
  <c r="G21" i="1"/>
  <c r="G19" i="1"/>
  <c r="G17" i="1"/>
  <c r="C15" i="1"/>
  <c r="G14" i="1"/>
  <c r="C10" i="1"/>
  <c r="G9" i="1"/>
  <c r="G6" i="1"/>
  <c r="G30" i="1" s="1"/>
  <c r="C6" i="1"/>
  <c r="C43" i="1" l="1"/>
  <c r="H58" i="1"/>
  <c r="H45" i="1"/>
  <c r="C46" i="2"/>
  <c r="G46" i="2"/>
  <c r="G42" i="1"/>
  <c r="G43" i="1" s="1"/>
  <c r="H43" i="1" s="1"/>
  <c r="H66" i="1"/>
  <c r="E39" i="1"/>
  <c r="G47" i="2" l="1"/>
  <c r="E47" i="2" s="1"/>
  <c r="C47" i="2"/>
  <c r="A47" i="2" s="1"/>
  <c r="H54" i="1"/>
  <c r="C48" i="2" l="1"/>
  <c r="G48" i="2"/>
</calcChain>
</file>

<file path=xl/sharedStrings.xml><?xml version="1.0" encoding="utf-8"?>
<sst xmlns="http://schemas.openxmlformats.org/spreadsheetml/2006/main" count="162" uniqueCount="138">
  <si>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</si>
  <si>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</si>
  <si>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</si>
  <si>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</si>
  <si>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</si>
  <si>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</si>
  <si>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</si>
  <si>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</si>
  <si>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</si>
  <si>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</si>
  <si>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</si>
  <si>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</si>
  <si>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</si>
  <si>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</si>
  <si>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</si>
  <si>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</si>
  <si>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</si>
  <si>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</si>
  <si>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</si>
  <si>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</si>
  <si>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</si>
  <si>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</si>
  <si>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</si>
  <si>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A MAS DE UN AÑO PLAZO</t>
  </si>
  <si>
    <t>RESERVAS POR SINIESTROS NO REPORTADOS</t>
  </si>
  <si>
    <t>VENCIDOS</t>
  </si>
  <si>
    <t>SOCIEDADES ACREEDORAS DE SEGUROS Y FIANZAS</t>
  </si>
  <si>
    <t>RENDIMIENTOS POR PRESTAMOS</t>
  </si>
  <si>
    <t>OBLIG. EN CTA. CTE. CON SOCIED. DE REASEG.</t>
  </si>
  <si>
    <t>PROVISIONES POR PRESTAMOS ( CR )</t>
  </si>
  <si>
    <t>OBLIGACIONES CON INTERMEDIARIOS Y AGENTES</t>
  </si>
  <si>
    <t>OBLIGACIONES CON AGENTES</t>
  </si>
  <si>
    <t>PRIMAS POR COBRAR</t>
  </si>
  <si>
    <t>CUENTAS POR PAGAR</t>
  </si>
  <si>
    <t>PRIMAS DE SEGUROS DE VIDA</t>
  </si>
  <si>
    <t>IMPUESTOS, CONTRIBUCIONES Y RETENCIONES</t>
  </si>
  <si>
    <t>PRIMAS DE SEGUROS DE ACCIDENTES Y ENFERMEDADES</t>
  </si>
  <si>
    <t>OTRAS CUENTAS POR PAGAR</t>
  </si>
  <si>
    <t>PRIMAS VENCIDAS</t>
  </si>
  <si>
    <t>REMUNERACIONES POR PAGAR</t>
  </si>
  <si>
    <t>PROVISION POR PRIMAS POR COBRAR (CR)</t>
  </si>
  <si>
    <t>AGUINALDOS Y BONIFICACIONES</t>
  </si>
  <si>
    <t>PROVISIONES</t>
  </si>
  <si>
    <t>SOCIEDADES DEUDORAS DE SEGUROS Y FIANZAS</t>
  </si>
  <si>
    <t>PROVISION POR OBLIGACIONES LABORALES</t>
  </si>
  <si>
    <t>CUENTA CORRIENTE POR SEGUROS Y FIANZAS</t>
  </si>
  <si>
    <t xml:space="preserve">OTROS PASIVOS </t>
  </si>
  <si>
    <t>INGRESOS DIFERIDOS</t>
  </si>
  <si>
    <t>INMUEBLES, MOBILIARIO Y EQUIPO</t>
  </si>
  <si>
    <t>TOTAL PASIVO</t>
  </si>
  <si>
    <t>INMUEBLES</t>
  </si>
  <si>
    <t>PATRIMONIO</t>
  </si>
  <si>
    <t>MOBILIARIO Y EQUIPO</t>
  </si>
  <si>
    <t>CAPITAL SOCIAL</t>
  </si>
  <si>
    <t>DEPRECIACION ACUMULADA MOBILIARIO Y EQUIPO</t>
  </si>
  <si>
    <t>CAPITAL PAGADO</t>
  </si>
  <si>
    <t>RESERVAS DE CAPITAL</t>
  </si>
  <si>
    <t>OTROS ACTIVOS</t>
  </si>
  <si>
    <t>RESERVAS OBLIGATORIAS</t>
  </si>
  <si>
    <t>PAGOS ANTICIPADOS Y CARGOS DIFERIDOS</t>
  </si>
  <si>
    <t>PATRIMONIO RESTRINGIDO</t>
  </si>
  <si>
    <t>CUENTAS POR COBRAR DIVERSAS</t>
  </si>
  <si>
    <t>UTILIDADES NO DISTRIBUIBLES</t>
  </si>
  <si>
    <t>IMPUESTO SOBRE LA RENTA POR LIQUIDAR</t>
  </si>
  <si>
    <t>RESULTADOS ACUMULADOS</t>
  </si>
  <si>
    <t>PROVISIONES DE OTROS ACTIVOS (CR)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</si>
  <si>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</si>
  <si>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</si>
  <si>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</si>
  <si>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</si>
  <si>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</si>
  <si>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</si>
  <si>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</si>
  <si>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</si>
  <si>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</si>
  <si>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</si>
  <si>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</si>
  <si>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</si>
  <si>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</si>
  <si>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</si>
  <si>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</si>
  <si>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</si>
  <si>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</si>
  <si>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</si>
  <si>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</si>
  <si>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</si>
  <si>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</si>
  <si>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</si>
  <si>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</si>
  <si>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</si>
  <si>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</si>
  <si>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</si>
  <si>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</si>
  <si>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</si>
  <si>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</si>
  <si>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</si>
  <si>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</si>
  <si>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</si>
  <si>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</si>
  <si>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</si>
  <si>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</si>
  <si>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</si>
  <si>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</si>
  <si>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</si>
  <si>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</si>
  <si>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</si>
  <si>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</si>
  <si>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</si>
  <si>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</si>
  <si>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</si>
  <si>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</si>
  <si>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</si>
  <si>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</si>
  <si>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</si>
  <si>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</si>
  <si>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</si>
  <si>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</si>
  <si>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</si>
  <si>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</si>
  <si>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</si>
  <si>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</si>
  <si>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</si>
  <si>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</si>
  <si>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</si>
  <si>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</si>
  <si>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</si>
  <si>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</si>
  <si>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</si>
  <si>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</si>
  <si>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</si>
  <si>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</si>
  <si>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</si>
  <si>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</si>
  <si>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</si>
  <si>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</si>
  <si>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</si>
  <si>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AGOSTO 2022</t>
  </si>
  <si>
    <t>ESTADO DE RESULTADO DEL 01 DE ENERO AL 31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</si>
</sst>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1" fillId="0" borderId="0" xfId="2" applyNumberFormat="1" applyAlignment="1">
      <alignment vertical="center"/>
    </xf>
    <xf numFmtId="0" fontId="6" fillId="0" borderId="0" xfId="2" applyFont="1"/>
    <xf numFmtId="4" fontId="1" fillId="0" borderId="0" xfId="2" applyNumberFormat="1"/>
    <xf numFmtId="164" fontId="7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1" fillId="0" borderId="2" xfId="2" applyNumberFormat="1" applyBorder="1" applyAlignment="1">
      <alignment vertical="center"/>
    </xf>
    <xf numFmtId="0" fontId="8" fillId="0" borderId="0" xfId="2" applyFont="1" applyAlignment="1">
      <alignment horizontal="left" vertical="center" wrapText="1"/>
    </xf>
    <xf numFmtId="164" fontId="7" fillId="0" borderId="0" xfId="3" applyFont="1" applyFill="1" applyBorder="1" applyAlignment="1">
      <alignment vertical="center"/>
    </xf>
    <xf numFmtId="164" fontId="1" fillId="0" borderId="2" xfId="2" applyNumberForma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64" fontId="1" fillId="2" borderId="2" xfId="3" applyFont="1" applyFill="1" applyBorder="1" applyAlignment="1">
      <alignment vertical="center"/>
    </xf>
    <xf numFmtId="4" fontId="5" fillId="0" borderId="0" xfId="2" applyNumberFormat="1" applyFont="1" applyAlignment="1">
      <alignment horizontal="left" vertical="center"/>
    </xf>
    <xf numFmtId="10" fontId="1" fillId="0" borderId="0" xfId="2" applyNumberForma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1" fontId="1" fillId="0" borderId="0" xfId="2" applyNumberFormat="1" applyAlignment="1">
      <alignment horizontal="left" vertical="center"/>
    </xf>
    <xf numFmtId="164" fontId="3" fillId="0" borderId="0" xfId="3" applyFont="1" applyFill="1" applyBorder="1" applyAlignment="1">
      <alignment vertical="center"/>
    </xf>
    <xf numFmtId="164" fontId="3" fillId="0" borderId="3" xfId="3" applyFont="1" applyFill="1" applyBorder="1" applyAlignment="1">
      <alignment vertical="center" wrapText="1"/>
    </xf>
    <xf numFmtId="164" fontId="3" fillId="0" borderId="3" xfId="3" applyFont="1" applyFill="1" applyBorder="1" applyAlignment="1">
      <alignment horizontal="center" vertical="center" wrapText="1"/>
    </xf>
    <xf numFmtId="43" fontId="1" fillId="0" borderId="0" xfId="2" applyNumberFormat="1"/>
    <xf numFmtId="164" fontId="3" fillId="0" borderId="2" xfId="3" applyFont="1" applyFill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164" fontId="1" fillId="0" borderId="0" xfId="3" applyFont="1" applyAlignment="1">
      <alignment vertical="center"/>
    </xf>
    <xf numFmtId="164" fontId="3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8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164" fontId="10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164" fontId="3" fillId="0" borderId="0" xfId="3" applyFont="1" applyFill="1" applyBorder="1"/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164" fontId="3" fillId="0" borderId="0" xfId="3" applyFont="1" applyBorder="1"/>
    <xf numFmtId="0" fontId="12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13" fillId="0" borderId="0" xfId="2" applyFont="1" applyAlignment="1">
      <alignment horizontal="centerContinuous"/>
    </xf>
    <xf numFmtId="0" fontId="1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3" fillId="0" borderId="0" xfId="2" applyFont="1" applyAlignment="1">
      <alignment horizontal="center"/>
    </xf>
    <xf numFmtId="0" fontId="5" fillId="0" borderId="0" xfId="2" applyFont="1"/>
    <xf numFmtId="39" fontId="1" fillId="0" borderId="0" xfId="2" applyNumberFormat="1"/>
    <xf numFmtId="0" fontId="1" fillId="0" borderId="0" xfId="2" applyAlignment="1">
      <alignment wrapText="1"/>
    </xf>
    <xf numFmtId="4" fontId="1" fillId="0" borderId="2" xfId="2" applyNumberFormat="1" applyBorder="1"/>
    <xf numFmtId="164" fontId="1" fillId="0" borderId="2" xfId="3" applyFont="1" applyFill="1" applyBorder="1"/>
    <xf numFmtId="0" fontId="15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2" applyNumberFormat="1" applyBorder="1"/>
    <xf numFmtId="0" fontId="1" fillId="0" borderId="0" xfId="2" applyAlignment="1">
      <alignment vertical="center" wrapText="1"/>
    </xf>
    <xf numFmtId="0" fontId="5" fillId="0" borderId="0" xfId="2" applyFont="1" applyAlignment="1">
      <alignment horizontal="left"/>
    </xf>
    <xf numFmtId="4" fontId="1" fillId="0" borderId="0" xfId="3" applyNumberFormat="1" applyFont="1" applyFill="1" applyBorder="1"/>
    <xf numFmtId="0" fontId="8" fillId="0" borderId="0" xfId="2" applyFont="1" applyAlignment="1">
      <alignment horizontal="left" wrapText="1"/>
    </xf>
    <xf numFmtId="0" fontId="5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1" fillId="0" borderId="2" xfId="2" applyNumberFormat="1" applyBorder="1"/>
    <xf numFmtId="0" fontId="8" fillId="0" borderId="0" xfId="2" applyFont="1"/>
    <xf numFmtId="164" fontId="1" fillId="0" borderId="0" xfId="4" applyNumberFormat="1" applyFont="1" applyFill="1" applyBorder="1"/>
    <xf numFmtId="0" fontId="8" fillId="0" borderId="0" xfId="2" applyFont="1" applyAlignment="1">
      <alignment wrapText="1"/>
    </xf>
    <xf numFmtId="164" fontId="1" fillId="0" borderId="0" xfId="3" applyFill="1"/>
    <xf numFmtId="164" fontId="16" fillId="0" borderId="0" xfId="4" applyNumberFormat="1" applyFont="1" applyFill="1" applyBorder="1"/>
    <xf numFmtId="164" fontId="1" fillId="0" borderId="0" xfId="3" applyFont="1" applyFill="1"/>
    <xf numFmtId="164" fontId="7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15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" fontId="3" fillId="0" borderId="0" xfId="3" applyNumberFormat="1" applyFont="1" applyBorder="1"/>
    <xf numFmtId="164" fontId="3" fillId="0" borderId="3" xfId="2" applyNumberFormat="1" applyFont="1" applyBorder="1"/>
    <xf numFmtId="0" fontId="3" fillId="0" borderId="0" xfId="2" applyFont="1" applyAlignment="1">
      <alignment vertical="center"/>
    </xf>
    <xf numFmtId="164" fontId="3" fillId="0" borderId="0" xfId="2" applyNumberFormat="1" applyFont="1"/>
    <xf numFmtId="0" fontId="1" fillId="0" borderId="0" xfId="2" applyAlignment="1">
      <alignment horizontal="center"/>
    </xf>
    <xf numFmtId="164" fontId="11" fillId="0" borderId="0" xfId="2" applyNumberFormat="1" applyFont="1" applyAlignment="1">
      <alignment horizontal="center"/>
    </xf>
    <xf numFmtId="0" fontId="17" fillId="0" borderId="0" xfId="2" applyFont="1"/>
    <xf numFmtId="0" fontId="12" fillId="0" borderId="0" xfId="2" applyFont="1"/>
  </cellXfs>
  <cellStyles count="5">
    <cellStyle name="Millares" xfId="1" builtinId="3"/>
    <cellStyle name="Millares_BALANCE GENERALA ASOCIADO ENERO 06" xfId="3" xr:uid="{4608F8AD-4FE5-4F56-B3B3-68A38279CAC2}"/>
    <cellStyle name="Moneda 2" xfId="4" xr:uid="{B5F11A60-61FD-426A-B8A9-422EAC2EDBC5}"/>
    <cellStyle name="Normal" xfId="0" builtinId="0"/>
    <cellStyle name="Normal 2" xfId="2" xr:uid="{0550B5B6-A477-4947-8203-EE8A3EC77D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56</xdr:row>
      <xdr:rowOff>110066</xdr:rowOff>
    </xdr:from>
    <xdr:to>
      <xdr:col>1</xdr:col>
      <xdr:colOff>617007</xdr:colOff>
      <xdr:row>60</xdr:row>
      <xdr:rowOff>65616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A526C10-88EA-457B-B7B8-ED415AB6D1AC}"/>
            </a:ext>
          </a:extLst>
        </xdr:cNvPr>
        <xdr:cNvSpPr/>
      </xdr:nvSpPr>
      <xdr:spPr>
        <a:xfrm>
          <a:off x="447674" y="9673166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56</xdr:row>
      <xdr:rowOff>123824</xdr:rowOff>
    </xdr:from>
    <xdr:to>
      <xdr:col>4</xdr:col>
      <xdr:colOff>1380067</xdr:colOff>
      <xdr:row>60</xdr:row>
      <xdr:rowOff>46566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C6BE749-C7A8-4375-955F-F5E5BA9BB460}"/>
            </a:ext>
          </a:extLst>
        </xdr:cNvPr>
        <xdr:cNvSpPr/>
      </xdr:nvSpPr>
      <xdr:spPr>
        <a:xfrm>
          <a:off x="4240743" y="9686924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1651001</xdr:colOff>
      <xdr:row>56</xdr:row>
      <xdr:rowOff>87842</xdr:rowOff>
    </xdr:from>
    <xdr:to>
      <xdr:col>6</xdr:col>
      <xdr:colOff>566209</xdr:colOff>
      <xdr:row>59</xdr:row>
      <xdr:rowOff>153459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6F1F7FED-0727-4EFA-B293-625DC94CA4E5}"/>
            </a:ext>
          </a:extLst>
        </xdr:cNvPr>
        <xdr:cNvSpPr/>
      </xdr:nvSpPr>
      <xdr:spPr>
        <a:xfrm>
          <a:off x="7594601" y="9650942"/>
          <a:ext cx="3906308" cy="551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117369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745CEB-C6DD-4DB3-9993-D4B2F7D67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50</xdr:row>
      <xdr:rowOff>142876</xdr:rowOff>
    </xdr:from>
    <xdr:to>
      <xdr:col>4</xdr:col>
      <xdr:colOff>1237191</xdr:colOff>
      <xdr:row>54</xdr:row>
      <xdr:rowOff>76201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3404001-4F53-442A-AD54-630BFA0B48E8}"/>
            </a:ext>
          </a:extLst>
        </xdr:cNvPr>
        <xdr:cNvSpPr/>
      </xdr:nvSpPr>
      <xdr:spPr>
        <a:xfrm>
          <a:off x="3959225" y="9267826"/>
          <a:ext cx="3212041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1790700</xdr:colOff>
      <xdr:row>50</xdr:row>
      <xdr:rowOff>122767</xdr:rowOff>
    </xdr:from>
    <xdr:to>
      <xdr:col>6</xdr:col>
      <xdr:colOff>523875</xdr:colOff>
      <xdr:row>55</xdr:row>
      <xdr:rowOff>88280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BD98463-B11B-4CBE-BB1C-0FD4FD802156}"/>
            </a:ext>
          </a:extLst>
        </xdr:cNvPr>
        <xdr:cNvSpPr/>
      </xdr:nvSpPr>
      <xdr:spPr>
        <a:xfrm>
          <a:off x="7724775" y="9247717"/>
          <a:ext cx="3400425" cy="9180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161925</xdr:rowOff>
    </xdr:from>
    <xdr:to>
      <xdr:col>1</xdr:col>
      <xdr:colOff>527050</xdr:colOff>
      <xdr:row>54</xdr:row>
      <xdr:rowOff>159809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F0ADDBD-5215-4467-B750-F3772574EE5A}"/>
            </a:ext>
          </a:extLst>
        </xdr:cNvPr>
        <xdr:cNvSpPr/>
      </xdr:nvSpPr>
      <xdr:spPr>
        <a:xfrm>
          <a:off x="323850" y="9286875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565869A-927D-4B4E-B1D3-522EA286F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EFF\2022\08.%20AGTO%202022\2022%2008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HT-EST.RESULT"/>
      <sheetName val="HT-BALANCE"/>
      <sheetName val="EST.RESULTADO"/>
      <sheetName val="BALANCE"/>
      <sheetName val="BALANCE (BVES)"/>
      <sheetName val="EST.RESULTAD (BVES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0495-A60F-42B3-ABFF-2FD96F30C6A4}">
  <sheetPr>
    <pageSetUpPr fitToPage="1"/>
  </sheetPr>
  <dimension ref="A1:O81"/>
  <sheetViews>
    <sheetView tabSelected="1" view="pageBreakPreview" topLeftCell="A20" zoomScale="90" zoomScaleNormal="90" zoomScaleSheetLayoutView="90" workbookViewId="0">
      <selection activeCell="E23" sqref="E23:E24"/>
    </sheetView>
  </sheetViews>
  <sheetFormatPr baseColWidth="10" defaultRowHeight="12.75" x14ac:dyDescent="0.2"/>
  <cols>
    <col min="1" max="1" width="51.7109375" style="5" customWidth="1"/>
    <col min="2" max="2" width="18" style="6" customWidth="1"/>
    <col min="3" max="3" width="18.5703125" style="6" customWidth="1"/>
    <col min="4" max="4" width="0.85546875" style="2" customWidth="1"/>
    <col min="5" max="5" width="56.28515625" style="5" customWidth="1"/>
    <col min="6" max="6" width="18.5703125" style="6" customWidth="1"/>
    <col min="7" max="7" width="19.140625" style="6" customWidth="1"/>
    <col min="8" max="8" width="19.7109375" style="2" customWidth="1"/>
    <col min="9" max="9" width="11.42578125" style="2" customWidth="1"/>
    <col min="10" max="10" width="6.7109375" style="2" customWidth="1"/>
    <col min="11" max="11" width="15.570312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"/>
      <c r="F1" s="1"/>
      <c r="G1" s="1"/>
    </row>
    <row r="2" spans="1:11" ht="12.75" customHeight="1" x14ac:dyDescent="0.2">
      <c r="A2" s="3" t="s">
        <v>136</v>
      </c>
      <c r="B2" s="3"/>
      <c r="C2" s="3"/>
      <c r="D2" s="3"/>
      <c r="E2" s="3"/>
      <c r="F2" s="3"/>
      <c r="G2" s="3"/>
    </row>
    <row r="3" spans="1:11" ht="12.75" customHeight="1" thickBot="1" x14ac:dyDescent="0.25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">
      <c r="E4" s="5" t="s">
        <v>2</v>
      </c>
    </row>
    <row r="5" spans="1:11" ht="12.75" customHeight="1" x14ac:dyDescent="0.2">
      <c r="A5" s="7" t="s">
        <v>3</v>
      </c>
      <c r="E5" s="7" t="s">
        <v>4</v>
      </c>
    </row>
    <row r="6" spans="1:11" ht="12.75" customHeight="1" x14ac:dyDescent="0.2">
      <c r="A6" s="8" t="s">
        <v>5</v>
      </c>
      <c r="B6" s="9" t="s">
        <v>2</v>
      </c>
      <c r="C6" s="10">
        <f>SUM(B7:B8)</f>
        <v>313755.8</v>
      </c>
      <c r="D6" s="11"/>
      <c r="E6" s="8" t="s">
        <v>6</v>
      </c>
      <c r="F6" s="12"/>
      <c r="G6" s="10">
        <f>SUM(F7:F8)</f>
        <v>259816.3</v>
      </c>
    </row>
    <row r="7" spans="1:11" ht="12.75" customHeight="1" x14ac:dyDescent="0.2">
      <c r="A7" s="5" t="s">
        <v>7</v>
      </c>
      <c r="B7" s="13">
        <v>1100</v>
      </c>
      <c r="E7" s="5" t="s">
        <v>8</v>
      </c>
      <c r="F7" s="12">
        <v>0</v>
      </c>
      <c r="G7" s="10"/>
    </row>
    <row r="8" spans="1:11" ht="12.75" customHeight="1" x14ac:dyDescent="0.2">
      <c r="A8" s="5" t="s">
        <v>9</v>
      </c>
      <c r="B8" s="14">
        <v>312655.8</v>
      </c>
      <c r="C8" s="10"/>
      <c r="D8" s="2" t="s">
        <v>2</v>
      </c>
      <c r="E8" s="5" t="s">
        <v>10</v>
      </c>
      <c r="F8" s="15">
        <v>259816.3</v>
      </c>
    </row>
    <row r="9" spans="1:11" ht="12.75" customHeight="1" x14ac:dyDescent="0.2">
      <c r="B9" s="9"/>
      <c r="E9" s="8" t="s">
        <v>11</v>
      </c>
      <c r="F9" s="12"/>
      <c r="G9" s="10">
        <f>SUM(F10:F13)</f>
        <v>4276415.5600000005</v>
      </c>
    </row>
    <row r="10" spans="1:11" ht="12.75" customHeight="1" x14ac:dyDescent="0.2">
      <c r="A10" s="8" t="s">
        <v>12</v>
      </c>
      <c r="B10" s="9" t="s">
        <v>2</v>
      </c>
      <c r="C10" s="10">
        <f>SUM(B11:B13)</f>
        <v>3021650.1999999997</v>
      </c>
      <c r="E10" s="5" t="s">
        <v>13</v>
      </c>
      <c r="F10" s="16">
        <v>32746.19</v>
      </c>
      <c r="G10" s="10"/>
      <c r="H10" s="11"/>
    </row>
    <row r="11" spans="1:11" ht="12.75" customHeight="1" x14ac:dyDescent="0.2">
      <c r="A11" s="5" t="s">
        <v>14</v>
      </c>
      <c r="B11" s="9">
        <v>973000</v>
      </c>
      <c r="E11" s="5" t="s">
        <v>15</v>
      </c>
      <c r="F11" s="17">
        <v>525418.99</v>
      </c>
    </row>
    <row r="12" spans="1:11" ht="12.75" customHeight="1" x14ac:dyDescent="0.2">
      <c r="A12" s="5" t="s">
        <v>16</v>
      </c>
      <c r="B12" s="13">
        <v>2015340.43</v>
      </c>
      <c r="D12" s="18"/>
      <c r="E12" s="5" t="s">
        <v>17</v>
      </c>
      <c r="F12" s="17">
        <v>3710664.0100000002</v>
      </c>
      <c r="G12" s="10"/>
      <c r="K12" s="19"/>
    </row>
    <row r="13" spans="1:11" ht="12.75" customHeight="1" x14ac:dyDescent="0.2">
      <c r="A13" s="5" t="s">
        <v>18</v>
      </c>
      <c r="B13" s="15">
        <v>33309.769999999997</v>
      </c>
      <c r="D13" s="18"/>
      <c r="E13" s="5" t="s">
        <v>19</v>
      </c>
      <c r="F13" s="15">
        <v>7586.37</v>
      </c>
    </row>
    <row r="14" spans="1:11" ht="12.75" customHeight="1" x14ac:dyDescent="0.2">
      <c r="B14" s="16"/>
      <c r="D14" s="18"/>
      <c r="E14" s="8" t="s">
        <v>20</v>
      </c>
      <c r="G14" s="17">
        <f>SUM(F15:F16)</f>
        <v>2225182.2599999998</v>
      </c>
      <c r="K14" s="19"/>
    </row>
    <row r="15" spans="1:11" ht="12.75" customHeight="1" x14ac:dyDescent="0.2">
      <c r="A15" s="8" t="s">
        <v>21</v>
      </c>
      <c r="B15" s="20"/>
      <c r="C15" s="17">
        <f>SUM(B16:B19)</f>
        <v>200000</v>
      </c>
      <c r="D15" s="18"/>
      <c r="E15" s="5" t="s">
        <v>22</v>
      </c>
      <c r="F15" s="17">
        <v>1826687.27</v>
      </c>
    </row>
    <row r="16" spans="1:11" ht="12.75" customHeight="1" x14ac:dyDescent="0.2">
      <c r="A16" s="5" t="s">
        <v>23</v>
      </c>
      <c r="B16" s="9">
        <v>200000</v>
      </c>
      <c r="E16" s="5" t="s">
        <v>24</v>
      </c>
      <c r="F16" s="15">
        <v>398494.99</v>
      </c>
    </row>
    <row r="17" spans="1:15" ht="12.75" customHeight="1" x14ac:dyDescent="0.2">
      <c r="A17" s="5" t="s">
        <v>25</v>
      </c>
      <c r="B17" s="9">
        <v>30907.46</v>
      </c>
      <c r="E17" s="8" t="s">
        <v>26</v>
      </c>
      <c r="F17" s="21"/>
      <c r="G17" s="10">
        <f>SUM(F18)</f>
        <v>14306.28</v>
      </c>
      <c r="H17" s="11"/>
    </row>
    <row r="18" spans="1:15" ht="12.75" customHeight="1" x14ac:dyDescent="0.2">
      <c r="A18" s="5" t="s">
        <v>27</v>
      </c>
      <c r="B18" s="9">
        <v>0</v>
      </c>
      <c r="E18" s="5" t="s">
        <v>28</v>
      </c>
      <c r="F18" s="22">
        <v>14306.28</v>
      </c>
      <c r="G18" s="10"/>
    </row>
    <row r="19" spans="1:15" ht="12.75" customHeight="1" x14ac:dyDescent="0.2">
      <c r="A19" s="5" t="s">
        <v>29</v>
      </c>
      <c r="B19" s="15">
        <v>-30907.46</v>
      </c>
      <c r="E19" s="8" t="s">
        <v>30</v>
      </c>
      <c r="F19" s="21"/>
      <c r="G19" s="10">
        <f>SUM(F20)</f>
        <v>74021.149999999994</v>
      </c>
    </row>
    <row r="20" spans="1:15" ht="12.75" customHeight="1" x14ac:dyDescent="0.2">
      <c r="E20" s="5" t="s">
        <v>31</v>
      </c>
      <c r="F20" s="15">
        <v>74021.149999999994</v>
      </c>
      <c r="G20" s="10"/>
    </row>
    <row r="21" spans="1:15" ht="12.75" customHeight="1" x14ac:dyDescent="0.2">
      <c r="A21" s="8" t="s">
        <v>32</v>
      </c>
      <c r="B21" s="13"/>
      <c r="C21" s="10">
        <f>SUM(B22:B25)</f>
        <v>9487257.7699999996</v>
      </c>
      <c r="E21" s="8" t="s">
        <v>33</v>
      </c>
      <c r="F21" s="13"/>
      <c r="G21" s="10">
        <f>SUM(F22:F23)</f>
        <v>477532.06</v>
      </c>
    </row>
    <row r="22" spans="1:15" ht="12.75" customHeight="1" x14ac:dyDescent="0.2">
      <c r="A22" s="5" t="s">
        <v>34</v>
      </c>
      <c r="B22" s="9">
        <v>2438527.69</v>
      </c>
      <c r="E22" s="5" t="s">
        <v>35</v>
      </c>
      <c r="F22" s="16">
        <v>73556.58</v>
      </c>
    </row>
    <row r="23" spans="1:15" ht="15.75" customHeight="1" x14ac:dyDescent="0.2">
      <c r="A23" s="23" t="s">
        <v>36</v>
      </c>
      <c r="B23" s="17">
        <v>5442339.3300000001</v>
      </c>
      <c r="E23" s="5" t="s">
        <v>37</v>
      </c>
      <c r="F23" s="15">
        <v>403975.48</v>
      </c>
      <c r="G23" s="10"/>
    </row>
    <row r="24" spans="1:15" ht="12.75" customHeight="1" x14ac:dyDescent="0.2">
      <c r="A24" s="5" t="s">
        <v>38</v>
      </c>
      <c r="B24" s="10">
        <v>1782192.73</v>
      </c>
      <c r="E24" s="8" t="s">
        <v>39</v>
      </c>
      <c r="F24" s="24"/>
      <c r="G24" s="10">
        <f>SUM(F25:F25)</f>
        <v>73064.259999999995</v>
      </c>
    </row>
    <row r="25" spans="1:15" ht="12.75" customHeight="1" x14ac:dyDescent="0.2">
      <c r="A25" s="5" t="s">
        <v>40</v>
      </c>
      <c r="B25" s="25">
        <v>-175801.97999999998</v>
      </c>
      <c r="E25" s="5" t="s">
        <v>41</v>
      </c>
      <c r="F25" s="15">
        <v>73064.259999999995</v>
      </c>
    </row>
    <row r="26" spans="1:15" ht="12.75" customHeight="1" x14ac:dyDescent="0.2">
      <c r="E26" s="8" t="s">
        <v>42</v>
      </c>
      <c r="G26" s="17">
        <f>SUM(F27)</f>
        <v>90022.37</v>
      </c>
    </row>
    <row r="27" spans="1:15" ht="12.75" customHeight="1" x14ac:dyDescent="0.2">
      <c r="A27" s="8" t="s">
        <v>43</v>
      </c>
      <c r="B27" s="16"/>
      <c r="C27" s="17">
        <f>SUM(B28)</f>
        <v>335514.86</v>
      </c>
      <c r="E27" s="26" t="s">
        <v>44</v>
      </c>
      <c r="F27" s="15">
        <v>90022.37</v>
      </c>
    </row>
    <row r="28" spans="1:15" ht="12.75" customHeight="1" x14ac:dyDescent="0.2">
      <c r="A28" s="5" t="s">
        <v>45</v>
      </c>
      <c r="B28" s="27">
        <v>335514.86</v>
      </c>
      <c r="E28" s="28" t="s">
        <v>46</v>
      </c>
      <c r="F28" s="24"/>
      <c r="G28" s="10">
        <f>+SUM(F29:F29)</f>
        <v>0</v>
      </c>
    </row>
    <row r="29" spans="1:15" ht="12.75" customHeight="1" x14ac:dyDescent="0.2">
      <c r="B29" s="16"/>
      <c r="E29" s="26" t="s">
        <v>47</v>
      </c>
      <c r="F29" s="15">
        <v>0</v>
      </c>
      <c r="G29" s="10"/>
      <c r="L29" s="29"/>
      <c r="O29" s="29"/>
    </row>
    <row r="30" spans="1:15" ht="12.75" customHeight="1" x14ac:dyDescent="0.2">
      <c r="A30" s="8" t="s">
        <v>48</v>
      </c>
      <c r="B30" s="9" t="s">
        <v>2</v>
      </c>
      <c r="C30" s="10">
        <f>SUM(B31:B33)</f>
        <v>96471.320000000065</v>
      </c>
      <c r="E30" s="30" t="s">
        <v>49</v>
      </c>
      <c r="F30" s="9" t="s">
        <v>2</v>
      </c>
      <c r="G30" s="31">
        <f>SUM(G6:G28)</f>
        <v>7490360.2400000002</v>
      </c>
    </row>
    <row r="31" spans="1:15" ht="12.75" customHeight="1" x14ac:dyDescent="0.2">
      <c r="A31" s="5" t="s">
        <v>50</v>
      </c>
      <c r="B31" s="16">
        <v>0</v>
      </c>
      <c r="C31" s="10"/>
      <c r="E31" s="30" t="s">
        <v>51</v>
      </c>
      <c r="F31" s="9" t="s">
        <v>2</v>
      </c>
      <c r="G31" s="10" t="s">
        <v>2</v>
      </c>
    </row>
    <row r="32" spans="1:15" ht="12.75" customHeight="1" x14ac:dyDescent="0.2">
      <c r="A32" s="5" t="s">
        <v>52</v>
      </c>
      <c r="B32" s="16">
        <v>695906.32000000007</v>
      </c>
      <c r="E32" s="8" t="s">
        <v>53</v>
      </c>
      <c r="F32" s="13"/>
      <c r="G32" s="10">
        <f>+F33</f>
        <v>7500000</v>
      </c>
      <c r="K32" s="11"/>
    </row>
    <row r="33" spans="1:11" ht="12.75" customHeight="1" x14ac:dyDescent="0.2">
      <c r="A33" s="5" t="s">
        <v>54</v>
      </c>
      <c r="B33" s="15">
        <v>-599435</v>
      </c>
      <c r="E33" s="5" t="s">
        <v>55</v>
      </c>
      <c r="F33" s="15">
        <v>7500000</v>
      </c>
      <c r="G33" s="10"/>
      <c r="K33" s="11"/>
    </row>
    <row r="34" spans="1:11" ht="12.75" customHeight="1" x14ac:dyDescent="0.2">
      <c r="B34" s="9"/>
      <c r="E34" s="8" t="s">
        <v>56</v>
      </c>
      <c r="G34" s="16">
        <f>+F35</f>
        <v>118690.07</v>
      </c>
    </row>
    <row r="35" spans="1:11" ht="12.75" customHeight="1" x14ac:dyDescent="0.2">
      <c r="A35" s="8" t="s">
        <v>57</v>
      </c>
      <c r="B35" s="13"/>
      <c r="C35" s="10">
        <f>SUM(B36:B39)</f>
        <v>2498255.67</v>
      </c>
      <c r="E35" s="5" t="s">
        <v>58</v>
      </c>
      <c r="F35" s="15">
        <v>118690.07</v>
      </c>
    </row>
    <row r="36" spans="1:11" ht="12.75" customHeight="1" x14ac:dyDescent="0.2">
      <c r="A36" s="5" t="s">
        <v>59</v>
      </c>
      <c r="B36" s="9">
        <v>1541498.92</v>
      </c>
      <c r="C36" s="10"/>
      <c r="E36" s="8" t="s">
        <v>60</v>
      </c>
      <c r="F36" s="16"/>
      <c r="G36" s="10">
        <f>+F37</f>
        <v>51354.37</v>
      </c>
    </row>
    <row r="37" spans="1:11" ht="12.75" customHeight="1" x14ac:dyDescent="0.2">
      <c r="A37" s="5" t="s">
        <v>61</v>
      </c>
      <c r="B37" s="10">
        <v>650998.63</v>
      </c>
      <c r="C37" s="10"/>
      <c r="E37" s="32" t="s">
        <v>62</v>
      </c>
      <c r="F37" s="15">
        <v>51354.37</v>
      </c>
    </row>
    <row r="38" spans="1:11" ht="12.75" customHeight="1" x14ac:dyDescent="0.2">
      <c r="A38" s="5" t="s">
        <v>63</v>
      </c>
      <c r="B38" s="13">
        <v>432844.44</v>
      </c>
      <c r="C38" s="10"/>
      <c r="E38" s="8" t="s">
        <v>64</v>
      </c>
      <c r="F38" s="16"/>
      <c r="G38" s="10">
        <f>SUM(F39:F40)</f>
        <v>792500.94000000088</v>
      </c>
    </row>
    <row r="39" spans="1:11" ht="12.75" customHeight="1" x14ac:dyDescent="0.2">
      <c r="A39" s="5" t="s">
        <v>65</v>
      </c>
      <c r="B39" s="15">
        <v>-127086.32</v>
      </c>
      <c r="E39" s="5" t="str">
        <f>IF(F39&lt;0,"PERDIDA DEL EJERCICIO","UTILIDAD DEL EJERCICIO")</f>
        <v>UTILIDAD DEL EJERCICIO</v>
      </c>
      <c r="F39" s="16">
        <v>12015.460000000894</v>
      </c>
      <c r="H39" s="19"/>
    </row>
    <row r="40" spans="1:11" ht="12.75" customHeight="1" x14ac:dyDescent="0.2">
      <c r="E40" s="5" t="s">
        <v>66</v>
      </c>
      <c r="F40" s="15">
        <v>780485.48</v>
      </c>
    </row>
    <row r="41" spans="1:11" ht="12.75" customHeight="1" x14ac:dyDescent="0.2"/>
    <row r="42" spans="1:11" ht="12.75" customHeight="1" x14ac:dyDescent="0.2">
      <c r="E42" s="7" t="s">
        <v>67</v>
      </c>
      <c r="F42" s="12"/>
      <c r="G42" s="31">
        <f>SUM(G32:G41)</f>
        <v>8462545.3800000008</v>
      </c>
    </row>
    <row r="43" spans="1:11" ht="15" customHeight="1" thickBot="1" x14ac:dyDescent="0.25">
      <c r="A43" s="30" t="s">
        <v>68</v>
      </c>
      <c r="B43" s="33" t="s">
        <v>2</v>
      </c>
      <c r="C43" s="34">
        <f>SUM(C5:C42)</f>
        <v>15952905.619999999</v>
      </c>
      <c r="E43" s="7" t="s">
        <v>69</v>
      </c>
      <c r="F43" s="9"/>
      <c r="G43" s="35">
        <f>G30+G42</f>
        <v>15952905.620000001</v>
      </c>
      <c r="H43" s="36">
        <f>+G43-C43</f>
        <v>0</v>
      </c>
    </row>
    <row r="44" spans="1:11" ht="12.75" customHeight="1" thickTop="1" x14ac:dyDescent="0.2">
      <c r="H44" s="11"/>
      <c r="I44" s="11"/>
    </row>
    <row r="45" spans="1:11" ht="12.75" customHeight="1" x14ac:dyDescent="0.2">
      <c r="A45" s="8" t="s">
        <v>70</v>
      </c>
      <c r="B45" s="33"/>
      <c r="C45" s="37">
        <f>SUM(B46:B49)</f>
        <v>1555291685.4899998</v>
      </c>
      <c r="E45" s="38" t="s">
        <v>71</v>
      </c>
      <c r="F45" s="13"/>
      <c r="G45" s="37">
        <f>SUM(F46)</f>
        <v>1555291685.49</v>
      </c>
      <c r="H45" s="11">
        <f>+G45-C45</f>
        <v>0</v>
      </c>
      <c r="I45" s="11"/>
    </row>
    <row r="46" spans="1:11" ht="24" customHeight="1" x14ac:dyDescent="0.2">
      <c r="A46" s="39" t="s">
        <v>72</v>
      </c>
      <c r="B46" s="9">
        <v>1334178262.3899999</v>
      </c>
      <c r="C46" s="33"/>
      <c r="E46" s="23" t="s">
        <v>73</v>
      </c>
      <c r="F46" s="15">
        <v>1555291685.49</v>
      </c>
      <c r="G46" s="33"/>
      <c r="H46" s="11"/>
      <c r="I46" s="11"/>
    </row>
    <row r="47" spans="1:11" ht="12.75" customHeight="1" x14ac:dyDescent="0.2">
      <c r="A47" s="5" t="s">
        <v>74</v>
      </c>
      <c r="B47" s="40">
        <v>26217899.800000001</v>
      </c>
      <c r="C47" s="41"/>
      <c r="E47" s="42"/>
      <c r="F47" s="43"/>
      <c r="G47" s="41"/>
      <c r="H47" s="11"/>
      <c r="I47" s="11"/>
    </row>
    <row r="48" spans="1:11" ht="21.75" customHeight="1" x14ac:dyDescent="0.2">
      <c r="A48" s="44" t="s">
        <v>75</v>
      </c>
      <c r="B48" s="40">
        <v>191543548.34999999</v>
      </c>
      <c r="F48" s="43"/>
      <c r="G48" s="41"/>
      <c r="H48" s="11"/>
      <c r="I48" s="11"/>
    </row>
    <row r="49" spans="1:12" ht="21" customHeight="1" x14ac:dyDescent="0.2">
      <c r="A49" s="23" t="s">
        <v>76</v>
      </c>
      <c r="B49" s="45">
        <v>3351974.95</v>
      </c>
      <c r="E49" s="46"/>
      <c r="F49" s="43"/>
      <c r="G49" s="47"/>
      <c r="H49" s="11"/>
      <c r="I49" s="11"/>
    </row>
    <row r="50" spans="1:12" ht="12.75" customHeight="1" x14ac:dyDescent="0.2">
      <c r="B50" s="47"/>
      <c r="C50" s="41"/>
      <c r="E50" s="46"/>
      <c r="F50" s="43"/>
      <c r="G50" s="47"/>
    </row>
    <row r="51" spans="1:12" ht="12.75" customHeight="1" x14ac:dyDescent="0.2">
      <c r="A51" s="8" t="s">
        <v>77</v>
      </c>
      <c r="B51" s="47"/>
      <c r="C51" s="48">
        <f>SUM(B52:B53)</f>
        <v>1177641.56</v>
      </c>
      <c r="E51" s="8" t="s">
        <v>78</v>
      </c>
      <c r="G51" s="48">
        <f>+F52</f>
        <v>1177641.56</v>
      </c>
    </row>
    <row r="52" spans="1:12" ht="12.75" customHeight="1" x14ac:dyDescent="0.2">
      <c r="A52" s="5" t="s">
        <v>79</v>
      </c>
      <c r="B52" s="49">
        <v>1173000</v>
      </c>
      <c r="C52" s="41"/>
      <c r="E52" s="5" t="s">
        <v>78</v>
      </c>
      <c r="F52" s="22">
        <v>1177641.56</v>
      </c>
    </row>
    <row r="53" spans="1:12" ht="12.75" customHeight="1" x14ac:dyDescent="0.2">
      <c r="A53" s="50" t="s">
        <v>80</v>
      </c>
      <c r="B53" s="45">
        <v>4641.5600000000004</v>
      </c>
      <c r="C53" s="41"/>
      <c r="F53" s="17"/>
    </row>
    <row r="54" spans="1:12" ht="12.75" customHeight="1" x14ac:dyDescent="0.2">
      <c r="B54" s="47"/>
      <c r="C54" s="41"/>
      <c r="H54" s="11">
        <f>+C43-G43</f>
        <v>0</v>
      </c>
    </row>
    <row r="55" spans="1:12" ht="12.75" customHeight="1" x14ac:dyDescent="0.2">
      <c r="B55" s="47"/>
      <c r="C55" s="41"/>
      <c r="H55" s="11"/>
      <c r="L55" s="11"/>
    </row>
    <row r="56" spans="1:12" ht="12.75" customHeight="1" x14ac:dyDescent="0.2">
      <c r="B56" s="47"/>
      <c r="C56" s="41"/>
      <c r="H56" s="11"/>
      <c r="L56" s="11"/>
    </row>
    <row r="57" spans="1:12" ht="12.75" customHeight="1" x14ac:dyDescent="0.2">
      <c r="B57" s="47"/>
      <c r="C57" s="41"/>
      <c r="H57" s="11"/>
      <c r="L57" s="11"/>
    </row>
    <row r="58" spans="1:12" ht="12.75" customHeight="1" x14ac:dyDescent="0.2">
      <c r="B58" s="47"/>
      <c r="C58" s="41"/>
      <c r="H58" s="11">
        <f>+G45-C45</f>
        <v>0</v>
      </c>
      <c r="K58" s="51"/>
    </row>
    <row r="59" spans="1:12" ht="12.75" customHeight="1" x14ac:dyDescent="0.2">
      <c r="B59" s="47"/>
      <c r="C59" s="41"/>
      <c r="H59" s="52" t="s">
        <v>2</v>
      </c>
      <c r="K59" s="11"/>
    </row>
    <row r="60" spans="1:12" ht="12.75" customHeight="1" x14ac:dyDescent="0.2">
      <c r="A60" s="53" t="s">
        <v>81</v>
      </c>
      <c r="C60" s="54"/>
      <c r="F60" s="55" t="s">
        <v>82</v>
      </c>
      <c r="G60" s="54"/>
      <c r="H60" s="11"/>
    </row>
    <row r="61" spans="1:12" ht="12.75" customHeight="1" x14ac:dyDescent="0.2">
      <c r="A61" s="56"/>
      <c r="C61" s="54"/>
      <c r="F61" s="54"/>
      <c r="G61" s="54"/>
      <c r="I61" s="11"/>
      <c r="K61" s="11"/>
    </row>
    <row r="62" spans="1:12" ht="12.75" customHeight="1" x14ac:dyDescent="0.2">
      <c r="F62" s="54"/>
      <c r="G62" s="54"/>
    </row>
    <row r="63" spans="1:12" ht="12.75" customHeight="1" x14ac:dyDescent="0.2">
      <c r="D63" s="57"/>
    </row>
    <row r="64" spans="1:12" ht="12.75" customHeight="1" x14ac:dyDescent="0.2">
      <c r="D64" s="57"/>
    </row>
    <row r="65" spans="4:11" ht="12.75" customHeight="1" x14ac:dyDescent="0.2">
      <c r="D65" s="57"/>
    </row>
    <row r="66" spans="4:11" ht="12.75" customHeight="1" x14ac:dyDescent="0.2">
      <c r="D66" s="57"/>
      <c r="H66" s="11">
        <f>+C51-G51</f>
        <v>0</v>
      </c>
    </row>
    <row r="67" spans="4:11" ht="12.75" customHeight="1" x14ac:dyDescent="0.2">
      <c r="D67" s="57"/>
    </row>
    <row r="68" spans="4:11" ht="12.75" customHeight="1" x14ac:dyDescent="0.2">
      <c r="D68" s="57"/>
      <c r="K68" s="11"/>
    </row>
    <row r="69" spans="4:11" ht="12.75" customHeight="1" x14ac:dyDescent="0.2">
      <c r="D69" s="57"/>
    </row>
    <row r="70" spans="4:11" ht="12.75" customHeight="1" x14ac:dyDescent="0.2">
      <c r="D70" s="57"/>
    </row>
    <row r="71" spans="4:11" ht="12.75" customHeight="1" x14ac:dyDescent="0.2">
      <c r="D71" s="57"/>
    </row>
    <row r="72" spans="4:11" ht="12.75" customHeight="1" x14ac:dyDescent="0.2"/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5">
      <c r="D79" s="58"/>
    </row>
    <row r="80" spans="4:11" ht="12.75" customHeight="1" x14ac:dyDescent="0.25">
      <c r="D80" s="58"/>
    </row>
    <row r="81" spans="4:4" ht="15.75" x14ac:dyDescent="0.25">
      <c r="D81" s="58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0D680-DD5E-4FF7-9B2E-07CF8DA8C7C6}">
  <sheetPr>
    <pageSetUpPr fitToPage="1"/>
  </sheetPr>
  <dimension ref="A1:I64"/>
  <sheetViews>
    <sheetView view="pageBreakPreview" topLeftCell="A15" zoomScaleNormal="100" zoomScaleSheetLayoutView="100" workbookViewId="0">
      <selection activeCell="E23" sqref="E23:E24"/>
    </sheetView>
  </sheetViews>
  <sheetFormatPr baseColWidth="10" defaultRowHeight="12.75" x14ac:dyDescent="0.2"/>
  <cols>
    <col min="1" max="1" width="51.140625" style="2" customWidth="1"/>
    <col min="2" max="2" width="18" style="2" customWidth="1"/>
    <col min="3" max="3" width="18.5703125" style="2" customWidth="1"/>
    <col min="4" max="4" width="1.28515625" style="2" customWidth="1"/>
    <col min="5" max="5" width="50.85546875" style="6" customWidth="1"/>
    <col min="6" max="7" width="19.140625" style="2" customWidth="1"/>
    <col min="8" max="8" width="20.28515625" style="2" bestFit="1" customWidth="1"/>
    <col min="9" max="16384" width="11.42578125" style="2"/>
  </cols>
  <sheetData>
    <row r="1" spans="1:9" ht="17.25" customHeight="1" x14ac:dyDescent="0.25">
      <c r="A1" s="59" t="s">
        <v>0</v>
      </c>
      <c r="B1" s="60"/>
      <c r="C1" s="60"/>
      <c r="D1" s="60"/>
      <c r="E1" s="61"/>
      <c r="F1" s="60"/>
      <c r="G1" s="62"/>
    </row>
    <row r="2" spans="1:9" ht="15" customHeight="1" x14ac:dyDescent="0.2">
      <c r="A2" s="63" t="s">
        <v>137</v>
      </c>
      <c r="B2" s="63"/>
      <c r="C2" s="63"/>
      <c r="D2" s="63"/>
      <c r="E2" s="64"/>
      <c r="F2" s="63"/>
      <c r="G2" s="62"/>
    </row>
    <row r="3" spans="1:9" ht="19.5" customHeight="1" thickBot="1" x14ac:dyDescent="0.25">
      <c r="A3" s="65" t="s">
        <v>1</v>
      </c>
      <c r="B3" s="66"/>
      <c r="C3" s="66"/>
      <c r="D3" s="66"/>
      <c r="E3" s="67"/>
      <c r="F3" s="66"/>
      <c r="G3" s="68"/>
      <c r="H3" s="69"/>
    </row>
    <row r="4" spans="1:9" ht="18" customHeight="1" x14ac:dyDescent="0.2">
      <c r="A4" s="70" t="s">
        <v>83</v>
      </c>
      <c r="E4" s="7" t="s">
        <v>84</v>
      </c>
      <c r="G4" s="19"/>
      <c r="H4" s="69"/>
      <c r="I4" s="69"/>
    </row>
    <row r="5" spans="1:9" ht="16.5" customHeight="1" x14ac:dyDescent="0.2">
      <c r="A5" s="71" t="s">
        <v>85</v>
      </c>
      <c r="C5" s="19">
        <f>SUM(B6:B7)</f>
        <v>7006043.1400000006</v>
      </c>
      <c r="D5" s="69"/>
      <c r="E5" s="8" t="s">
        <v>86</v>
      </c>
      <c r="F5" s="72"/>
      <c r="G5" s="72">
        <f>SUM(F6:F7)</f>
        <v>10880226.699999999</v>
      </c>
      <c r="H5" s="69"/>
    </row>
    <row r="6" spans="1:9" x14ac:dyDescent="0.2">
      <c r="A6" s="2" t="s">
        <v>87</v>
      </c>
      <c r="B6" s="19">
        <v>1455553.61</v>
      </c>
      <c r="C6" s="19"/>
      <c r="E6" s="5" t="s">
        <v>87</v>
      </c>
      <c r="F6" s="72">
        <v>3554041.1999999997</v>
      </c>
      <c r="G6" s="72"/>
      <c r="H6" s="69"/>
    </row>
    <row r="7" spans="1:9" x14ac:dyDescent="0.2">
      <c r="A7" s="73" t="s">
        <v>88</v>
      </c>
      <c r="B7" s="74">
        <v>5550489.5300000003</v>
      </c>
      <c r="E7" s="5" t="s">
        <v>89</v>
      </c>
      <c r="F7" s="75">
        <v>7326185.5</v>
      </c>
      <c r="G7" s="72"/>
    </row>
    <row r="8" spans="1:9" x14ac:dyDescent="0.2">
      <c r="C8" s="19"/>
      <c r="E8" s="5"/>
      <c r="F8" s="51"/>
      <c r="G8" s="72"/>
    </row>
    <row r="9" spans="1:9" ht="24" x14ac:dyDescent="0.2">
      <c r="A9" s="76" t="s">
        <v>90</v>
      </c>
      <c r="B9" s="72"/>
      <c r="C9" s="72">
        <f>SUM(B10)</f>
        <v>1050162.51</v>
      </c>
      <c r="E9" s="77" t="s">
        <v>91</v>
      </c>
      <c r="G9" s="72">
        <f>SUM(F10:F12)</f>
        <v>5711329.0199999996</v>
      </c>
    </row>
    <row r="10" spans="1:9" x14ac:dyDescent="0.2">
      <c r="A10" s="78" t="s">
        <v>87</v>
      </c>
      <c r="B10" s="79">
        <v>1050162.51</v>
      </c>
      <c r="C10" s="72"/>
      <c r="D10" s="69"/>
      <c r="E10" s="6" t="s">
        <v>87</v>
      </c>
      <c r="F10" s="19">
        <v>1306161.73</v>
      </c>
      <c r="H10" s="69"/>
    </row>
    <row r="11" spans="1:9" ht="25.5" x14ac:dyDescent="0.2">
      <c r="A11" s="78"/>
      <c r="B11" s="19"/>
      <c r="C11" s="72"/>
      <c r="E11" s="80" t="s">
        <v>92</v>
      </c>
      <c r="F11" s="19">
        <v>3940242.1100000003</v>
      </c>
    </row>
    <row r="12" spans="1:9" ht="15" customHeight="1" x14ac:dyDescent="0.2">
      <c r="A12" s="81" t="s">
        <v>93</v>
      </c>
      <c r="C12" s="19">
        <f>SUM(B13:B15)</f>
        <v>5008421.1399999997</v>
      </c>
      <c r="E12" s="6" t="s">
        <v>94</v>
      </c>
      <c r="F12" s="74">
        <v>464925.18</v>
      </c>
    </row>
    <row r="13" spans="1:9" x14ac:dyDescent="0.2">
      <c r="A13" s="78" t="s">
        <v>87</v>
      </c>
      <c r="B13" s="82">
        <v>844643.81</v>
      </c>
      <c r="F13" s="19"/>
    </row>
    <row r="14" spans="1:9" ht="15.75" customHeight="1" x14ac:dyDescent="0.2">
      <c r="A14" s="83" t="s">
        <v>95</v>
      </c>
      <c r="B14" s="19">
        <v>3497620.79</v>
      </c>
      <c r="C14" s="11"/>
      <c r="E14" s="84" t="s">
        <v>96</v>
      </c>
      <c r="G14" s="19">
        <f>SUM(F15:F16)</f>
        <v>684383.98</v>
      </c>
    </row>
    <row r="15" spans="1:9" x14ac:dyDescent="0.2">
      <c r="A15" s="78" t="s">
        <v>94</v>
      </c>
      <c r="B15" s="85">
        <v>666156.54</v>
      </c>
      <c r="E15" s="6" t="s">
        <v>87</v>
      </c>
      <c r="F15" s="19">
        <v>312867.90000000002</v>
      </c>
    </row>
    <row r="16" spans="1:9" x14ac:dyDescent="0.2">
      <c r="A16" s="78"/>
      <c r="B16" s="19"/>
      <c r="C16" s="19"/>
      <c r="E16" s="6" t="s">
        <v>97</v>
      </c>
      <c r="F16" s="86">
        <v>371516.08</v>
      </c>
    </row>
    <row r="17" spans="1:8" x14ac:dyDescent="0.2">
      <c r="A17" s="71" t="s">
        <v>98</v>
      </c>
      <c r="B17" s="19"/>
      <c r="C17" s="19">
        <f>SUM(B18:B21)</f>
        <v>2184736.04</v>
      </c>
    </row>
    <row r="18" spans="1:8" x14ac:dyDescent="0.2">
      <c r="A18" s="87" t="s">
        <v>99</v>
      </c>
      <c r="B18" s="19">
        <v>202632.88</v>
      </c>
      <c r="D18" s="69"/>
      <c r="E18" s="8" t="s">
        <v>100</v>
      </c>
      <c r="F18" s="88"/>
      <c r="G18" s="88">
        <f>SUM(F19:F20)</f>
        <v>49519.619999999995</v>
      </c>
    </row>
    <row r="19" spans="1:8" ht="24" x14ac:dyDescent="0.2">
      <c r="A19" s="89" t="s">
        <v>101</v>
      </c>
      <c r="B19" s="19">
        <v>685598.13</v>
      </c>
      <c r="C19" s="19"/>
      <c r="D19" s="11"/>
      <c r="E19" s="6" t="s">
        <v>87</v>
      </c>
      <c r="F19" s="11">
        <v>48527.42</v>
      </c>
      <c r="G19" s="88"/>
    </row>
    <row r="20" spans="1:8" x14ac:dyDescent="0.2">
      <c r="A20" s="2" t="s">
        <v>102</v>
      </c>
      <c r="B20" s="19">
        <v>23540.67</v>
      </c>
      <c r="E20" s="5" t="s">
        <v>88</v>
      </c>
      <c r="F20" s="11">
        <v>992.2</v>
      </c>
    </row>
    <row r="21" spans="1:8" x14ac:dyDescent="0.2">
      <c r="A21" s="2" t="s">
        <v>103</v>
      </c>
      <c r="B21" s="74">
        <v>1272964.3600000001</v>
      </c>
    </row>
    <row r="22" spans="1:8" ht="18" x14ac:dyDescent="0.25">
      <c r="E22" s="84" t="s">
        <v>104</v>
      </c>
      <c r="G22" s="90">
        <f>SUM(F23:F25)</f>
        <v>110610.1</v>
      </c>
      <c r="H22" s="91"/>
    </row>
    <row r="23" spans="1:8" ht="13.5" customHeight="1" x14ac:dyDescent="0.25">
      <c r="A23" s="81" t="s">
        <v>105</v>
      </c>
      <c r="C23" s="19">
        <f>SUM(B24:B25)</f>
        <v>838659.2</v>
      </c>
      <c r="E23" s="6" t="s">
        <v>106</v>
      </c>
      <c r="F23" s="92">
        <v>78236.84</v>
      </c>
      <c r="G23" s="11"/>
      <c r="H23" s="91" t="s">
        <v>107</v>
      </c>
    </row>
    <row r="24" spans="1:8" ht="14.25" customHeight="1" x14ac:dyDescent="0.25">
      <c r="A24" s="78" t="s">
        <v>87</v>
      </c>
      <c r="B24" s="19">
        <v>303750.55</v>
      </c>
      <c r="C24" s="72"/>
      <c r="E24" s="5" t="s">
        <v>108</v>
      </c>
      <c r="F24" s="92">
        <v>32373.260000000002</v>
      </c>
      <c r="H24" s="91"/>
    </row>
    <row r="25" spans="1:8" ht="14.25" customHeight="1" x14ac:dyDescent="0.2">
      <c r="A25" s="2" t="s">
        <v>97</v>
      </c>
      <c r="B25" s="74">
        <v>534908.65</v>
      </c>
      <c r="E25" s="6" t="s">
        <v>109</v>
      </c>
      <c r="F25" s="75">
        <v>0</v>
      </c>
    </row>
    <row r="26" spans="1:8" ht="5.25" customHeight="1" x14ac:dyDescent="0.35">
      <c r="B26" s="93"/>
      <c r="C26" s="94"/>
      <c r="E26" s="5"/>
      <c r="F26" s="51"/>
    </row>
    <row r="27" spans="1:8" ht="14.25" customHeight="1" x14ac:dyDescent="0.2">
      <c r="A27" s="71" t="s">
        <v>110</v>
      </c>
      <c r="B27" s="95"/>
      <c r="C27" s="95">
        <f>SUM(B28:B30)</f>
        <v>288332.21999999997</v>
      </c>
      <c r="E27" s="5"/>
      <c r="F27" s="51"/>
    </row>
    <row r="28" spans="1:8" x14ac:dyDescent="0.2">
      <c r="A28" s="2" t="s">
        <v>111</v>
      </c>
      <c r="B28" s="19">
        <v>25826.720000000001</v>
      </c>
      <c r="C28" s="95"/>
      <c r="E28" s="46" t="s">
        <v>112</v>
      </c>
      <c r="F28" s="51"/>
      <c r="G28" s="90">
        <f>SUM(F29)</f>
        <v>119991.2</v>
      </c>
    </row>
    <row r="29" spans="1:8" x14ac:dyDescent="0.2">
      <c r="A29" s="2" t="s">
        <v>113</v>
      </c>
      <c r="B29" s="51">
        <v>0</v>
      </c>
      <c r="E29" s="5" t="s">
        <v>114</v>
      </c>
      <c r="F29" s="75">
        <v>119991.2</v>
      </c>
      <c r="H29" s="69"/>
    </row>
    <row r="30" spans="1:8" ht="24" x14ac:dyDescent="0.2">
      <c r="A30" s="89" t="s">
        <v>115</v>
      </c>
      <c r="B30" s="75">
        <v>262505.5</v>
      </c>
    </row>
    <row r="31" spans="1:8" x14ac:dyDescent="0.2">
      <c r="E31" s="96" t="s">
        <v>116</v>
      </c>
      <c r="G31" s="90">
        <f>SUM(F32)</f>
        <v>114757.13</v>
      </c>
    </row>
    <row r="32" spans="1:8" x14ac:dyDescent="0.2">
      <c r="A32" s="71" t="s">
        <v>117</v>
      </c>
      <c r="B32" s="95"/>
      <c r="C32" s="19">
        <f>SUM(B33:B40)</f>
        <v>1409594.4999999998</v>
      </c>
      <c r="D32" s="69"/>
      <c r="E32" s="5" t="s">
        <v>118</v>
      </c>
      <c r="F32" s="74">
        <v>114757.13</v>
      </c>
    </row>
    <row r="33" spans="1:8" ht="20.25" customHeight="1" x14ac:dyDescent="0.2">
      <c r="A33" s="2" t="s">
        <v>119</v>
      </c>
      <c r="B33" s="95">
        <v>546060.21</v>
      </c>
      <c r="C33" s="19"/>
      <c r="E33" s="96" t="s">
        <v>120</v>
      </c>
      <c r="F33" s="92"/>
      <c r="G33" s="90">
        <f>SUM(F34)</f>
        <v>242077.56</v>
      </c>
    </row>
    <row r="34" spans="1:8" ht="12.75" customHeight="1" x14ac:dyDescent="0.2">
      <c r="A34" s="2" t="s">
        <v>121</v>
      </c>
      <c r="B34" s="19">
        <v>0</v>
      </c>
      <c r="E34" s="6" t="s">
        <v>122</v>
      </c>
      <c r="F34" s="74">
        <v>242077.56</v>
      </c>
    </row>
    <row r="35" spans="1:8" ht="12.75" customHeight="1" x14ac:dyDescent="0.2">
      <c r="A35" s="2" t="s">
        <v>123</v>
      </c>
      <c r="B35" s="95">
        <v>462758.14999999997</v>
      </c>
      <c r="C35" s="95"/>
    </row>
    <row r="36" spans="1:8" ht="12.75" customHeight="1" x14ac:dyDescent="0.2">
      <c r="A36" s="2" t="s">
        <v>124</v>
      </c>
      <c r="B36" s="19">
        <v>15686.42</v>
      </c>
      <c r="H36" s="97"/>
    </row>
    <row r="37" spans="1:8" ht="12.75" customHeight="1" x14ac:dyDescent="0.2">
      <c r="A37" s="2" t="s">
        <v>125</v>
      </c>
      <c r="B37" s="95">
        <v>173441.84999999998</v>
      </c>
      <c r="C37" s="19"/>
      <c r="H37" s="98"/>
    </row>
    <row r="38" spans="1:8" ht="12.75" customHeight="1" x14ac:dyDescent="0.2">
      <c r="A38" s="2" t="s">
        <v>126</v>
      </c>
      <c r="B38" s="95">
        <v>22179.919999999998</v>
      </c>
      <c r="C38" s="19"/>
      <c r="H38" s="98"/>
    </row>
    <row r="39" spans="1:8" ht="12.75" customHeight="1" x14ac:dyDescent="0.2">
      <c r="A39" s="2" t="s">
        <v>127</v>
      </c>
      <c r="B39" s="95">
        <v>0</v>
      </c>
      <c r="C39" s="19"/>
      <c r="H39" s="11"/>
    </row>
    <row r="40" spans="1:8" ht="12.75" customHeight="1" x14ac:dyDescent="0.2">
      <c r="A40" s="2" t="s">
        <v>128</v>
      </c>
      <c r="B40" s="85">
        <v>189467.95</v>
      </c>
      <c r="C40" s="19"/>
      <c r="H40" s="69"/>
    </row>
    <row r="42" spans="1:8" x14ac:dyDescent="0.2">
      <c r="A42" s="71" t="s">
        <v>129</v>
      </c>
      <c r="C42" s="19">
        <f>SUM(B43:B44)</f>
        <v>114931.1</v>
      </c>
    </row>
    <row r="43" spans="1:8" x14ac:dyDescent="0.2">
      <c r="A43" s="2" t="s">
        <v>130</v>
      </c>
      <c r="B43" s="51">
        <v>1141.3599999999999</v>
      </c>
      <c r="H43" s="11"/>
    </row>
    <row r="44" spans="1:8" x14ac:dyDescent="0.2">
      <c r="A44" s="2" t="s">
        <v>131</v>
      </c>
      <c r="B44" s="86">
        <v>113789.74</v>
      </c>
    </row>
    <row r="45" spans="1:8" ht="4.5" customHeight="1" x14ac:dyDescent="0.2">
      <c r="D45" s="69"/>
    </row>
    <row r="46" spans="1:8" ht="12.75" customHeight="1" x14ac:dyDescent="0.2">
      <c r="A46" s="70" t="s">
        <v>132</v>
      </c>
      <c r="B46" s="99"/>
      <c r="C46" s="19">
        <f>SUM(C5:C45)</f>
        <v>17900879.849999998</v>
      </c>
      <c r="E46" s="7" t="s">
        <v>133</v>
      </c>
      <c r="F46" s="92"/>
      <c r="G46" s="19">
        <f>SUM(G5:G43)</f>
        <v>17912895.309999999</v>
      </c>
    </row>
    <row r="47" spans="1:8" x14ac:dyDescent="0.2">
      <c r="A47" s="70" t="str">
        <f>IF(C47=0,"","UTILIDAD DEL EJERCICIO")</f>
        <v>UTILIDAD DEL EJERCICIO</v>
      </c>
      <c r="B47" s="100"/>
      <c r="C47" s="19">
        <f>IF(SUM(-C46+G46)&lt;0,0,SUM(-C46+G46))</f>
        <v>12015.460000000894</v>
      </c>
      <c r="E47" s="101" t="str">
        <f>IF(G47=0,"","PERDIDA DEL EJERCICIO")</f>
        <v/>
      </c>
      <c r="G47" s="36">
        <f>IF(SUM(-G46+C46)&lt;0,0,SUM(-G46+C46))</f>
        <v>0</v>
      </c>
    </row>
    <row r="48" spans="1:8" ht="16.5" customHeight="1" thickBot="1" x14ac:dyDescent="0.25">
      <c r="A48" s="70" t="s">
        <v>134</v>
      </c>
      <c r="B48" s="102" t="s">
        <v>2</v>
      </c>
      <c r="C48" s="103">
        <f>+C46+C47</f>
        <v>17912895.309999999</v>
      </c>
      <c r="E48" s="104" t="s">
        <v>135</v>
      </c>
      <c r="F48" s="105" t="s">
        <v>2</v>
      </c>
      <c r="G48" s="103">
        <f>+G46+G47</f>
        <v>17912895.309999999</v>
      </c>
    </row>
    <row r="49" spans="1:8" ht="13.5" thickTop="1" x14ac:dyDescent="0.2">
      <c r="H49" s="36"/>
    </row>
    <row r="51" spans="1:8" ht="24" customHeight="1" x14ac:dyDescent="0.2"/>
    <row r="56" spans="1:8" x14ac:dyDescent="0.2">
      <c r="C56" s="19"/>
      <c r="G56" s="36"/>
      <c r="H56" s="11"/>
    </row>
    <row r="57" spans="1:8" x14ac:dyDescent="0.2">
      <c r="H57" s="11"/>
    </row>
    <row r="58" spans="1:8" x14ac:dyDescent="0.2">
      <c r="A58" s="106"/>
      <c r="B58" s="102"/>
      <c r="C58" s="105"/>
      <c r="F58" s="105"/>
      <c r="G58" s="105"/>
      <c r="H58" s="36"/>
    </row>
    <row r="59" spans="1:8" ht="15.75" x14ac:dyDescent="0.25">
      <c r="A59" s="107"/>
      <c r="B59" s="56"/>
      <c r="C59" s="56"/>
      <c r="E59" s="56"/>
      <c r="F59" s="107"/>
      <c r="G59" s="108"/>
    </row>
    <row r="60" spans="1:8" ht="15.75" x14ac:dyDescent="0.25">
      <c r="A60" s="107"/>
      <c r="C60" s="109"/>
      <c r="F60" s="107"/>
      <c r="G60" s="108"/>
    </row>
    <row r="61" spans="1:8" ht="15.75" x14ac:dyDescent="0.25">
      <c r="A61" s="108"/>
      <c r="D61" s="58"/>
      <c r="F61" s="108"/>
      <c r="G61" s="108"/>
    </row>
    <row r="62" spans="1:8" ht="15.75" x14ac:dyDescent="0.25">
      <c r="D62" s="58"/>
    </row>
    <row r="64" spans="1:8" ht="15.75" x14ac:dyDescent="0.2">
      <c r="D64" s="56"/>
    </row>
  </sheetData>
  <printOptions horizontalCentered="1"/>
  <pageMargins left="0.31496062992125984" right="0.23622047244094491" top="0.43307086614173229" bottom="0.19685039370078741" header="0" footer="0"/>
  <pageSetup scale="75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2022-09-22T16:34:37Z</dcterms:created>
  <dcterms:modified xsi:type="dcterms:W3CDTF">2022-09-22T16:35:32Z</dcterms:modified>
</cp:coreProperties>
</file>