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"/>
    </mc:Choice>
  </mc:AlternateContent>
  <xr:revisionPtr revIDLastSave="0" documentId="13_ncr:1_{FD04059D-3F94-4403-A5E7-50A14577A36D}" xr6:coauthVersionLast="47" xr6:coauthVersionMax="47" xr10:uidLastSave="{00000000-0000-0000-0000-000000000000}"/>
  <bookViews>
    <workbookView xWindow="-120" yWindow="-120" windowWidth="20730" windowHeight="11160" activeTab="1" xr2:uid="{29376C96-CE5D-4473-8EF2-5A2D9615BFE2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'[3]Com-Emp'!$B$57:$M$57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Bolsa'!$A$1:$E$78</definedName>
    <definedName name="_xlnm.Print_Area" localSheetId="1">'ER Bolsa'!$B$1:$E$61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2" l="1"/>
  <c r="E40" i="2"/>
  <c r="E16" i="2"/>
  <c r="E12" i="2"/>
  <c r="B5" i="2"/>
  <c r="B4" i="2"/>
  <c r="E69" i="1"/>
  <c r="F54" i="2"/>
  <c r="E70" i="1"/>
  <c r="E58" i="1"/>
  <c r="E49" i="1"/>
  <c r="E60" i="1" s="1"/>
  <c r="E30" i="1"/>
  <c r="E31" i="1"/>
  <c r="E33" i="1" s="1"/>
  <c r="E18" i="1"/>
  <c r="E6" i="1"/>
  <c r="E41" i="2" l="1"/>
  <c r="E48" i="2" s="1"/>
  <c r="E54" i="2" s="1"/>
  <c r="G54" i="2" s="1"/>
  <c r="E84" i="1"/>
  <c r="E35" i="1"/>
  <c r="E72" i="1"/>
  <c r="E80" i="1" l="1"/>
  <c r="E83" i="1"/>
  <c r="E73" i="1"/>
</calcChain>
</file>

<file path=xl/sharedStrings.xml><?xml version="1.0" encoding="utf-8"?>
<sst xmlns="http://schemas.openxmlformats.org/spreadsheetml/2006/main" count="132" uniqueCount="109">
  <si>
    <t xml:space="preserve">CrediQ, S.A. de C.V. y subsidiarias </t>
  </si>
  <si>
    <t>(Compañía salvadoreña subsidiaria de Inversiones CrediQ Business, S.A.)</t>
  </si>
  <si>
    <t>Estados Consolidados de Situación Financiera (No auditados)</t>
  </si>
  <si>
    <t>Al 31 de Agosto 2022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</si>
  <si>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</si>
  <si>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</si>
  <si>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</si>
  <si>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</si>
  <si>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</si>
  <si>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</si>
  <si>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</si>
  <si>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</si>
  <si>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</si>
  <si>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</si>
  <si>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</si>
  <si>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</si>
  <si>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</si>
  <si>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</si>
  <si>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</si>
  <si>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</si>
  <si>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</si>
  <si>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</si>
  <si>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</si>
  <si>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</si>
  <si>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</si>
  <si>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</si>
  <si>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</si>
  <si>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</si>
  <si>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</si>
  <si>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</si>
  <si>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</si>
  <si>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</si>
  <si>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</si>
  <si>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</si>
  <si>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</si>
  <si>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</si>
  <si>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</si>
  <si>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</si>
  <si>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</si>
  <si>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</si>
  <si>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</si>
  <si>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</si>
  <si>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</si>
  <si>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</si>
  <si>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</si>
  <si>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</si>
  <si>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</si>
  <si>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</si>
  <si>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</si>
  <si>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</si>
  <si>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</si>
  <si>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</si>
  <si>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</si>
  <si>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</si>
  <si>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</si>
  <si>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</si>
  <si>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</si>
  <si>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</si>
  <si>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</si>
  <si>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</si>
  <si>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</si>
  <si>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</si>
  <si>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</si>
  <si>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</si>
  <si>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Liquidity ratio</t>
  </si>
  <si>
    <t>Maximum total debt</t>
  </si>
  <si>
    <t>Estados Consolidados del Resultado Integral (No auditados)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</si>
  <si>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</si>
  <si>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</si>
  <si>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</si>
  <si>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</si>
  <si>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</si>
  <si>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</si>
  <si>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</si>
  <si>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</si>
  <si>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</si>
  <si>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</si>
  <si>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</si>
  <si>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</si>
  <si>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</si>
  <si>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</si>
  <si>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</si>
  <si>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</si>
  <si>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</si>
  <si>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</si>
  <si>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</si>
  <si>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</si>
  <si>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</si>
  <si>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</si>
  <si>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</si>
  <si>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</si>
  <si>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</si>
  <si>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</si>
  <si>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</si>
  <si>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</si>
  <si>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</si>
  <si>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</si>
  <si>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</si>
  <si>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</si>
  <si>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</si>
  <si>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>Otros Ingresos de no Operación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</si>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</sst>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7" x14ac:knownFonts="1">
    <font>
      <sz val="10"/>
      <name val="Comic Sans MS"/>
      <family val="4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5" fillId="0" borderId="0"/>
    <xf numFmtId="0" fontId="8" fillId="0" borderId="0"/>
  </cellStyleXfs>
  <cellXfs count="54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40" fontId="9" fillId="3" borderId="0" xfId="4" applyNumberFormat="1" applyFont="1" applyFill="1"/>
    <xf numFmtId="166" fontId="3" fillId="0" borderId="0" xfId="3" applyNumberFormat="1" applyFont="1" applyFill="1"/>
    <xf numFmtId="164" fontId="3" fillId="0" borderId="0" xfId="1" applyFont="1"/>
    <xf numFmtId="0" fontId="10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1" fillId="0" borderId="0" xfId="4" applyNumberFormat="1" applyFont="1"/>
    <xf numFmtId="165" fontId="12" fillId="0" borderId="0" xfId="1" applyNumberFormat="1" applyFont="1"/>
    <xf numFmtId="38" fontId="11" fillId="0" borderId="1" xfId="4" applyNumberFormat="1" applyFont="1" applyBorder="1"/>
    <xf numFmtId="165" fontId="11" fillId="0" borderId="1" xfId="1" applyNumberFormat="1" applyFont="1" applyBorder="1"/>
    <xf numFmtId="38" fontId="11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1" fillId="0" borderId="0" xfId="4" applyFont="1"/>
    <xf numFmtId="165" fontId="11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/>
    </xf>
    <xf numFmtId="0" fontId="11" fillId="2" borderId="0" xfId="1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165" fontId="10" fillId="0" borderId="2" xfId="1" applyNumberFormat="1" applyFont="1" applyFill="1" applyBorder="1"/>
    <xf numFmtId="168" fontId="3" fillId="0" borderId="0" xfId="2" applyNumberFormat="1" applyFont="1"/>
    <xf numFmtId="0" fontId="13" fillId="0" borderId="0" xfId="4" applyFont="1" applyAlignment="1">
      <alignment horizontal="center"/>
    </xf>
    <xf numFmtId="165" fontId="13" fillId="0" borderId="0" xfId="1" applyNumberFormat="1" applyFont="1" applyFill="1" applyBorder="1"/>
    <xf numFmtId="38" fontId="14" fillId="0" borderId="0" xfId="4" applyNumberFormat="1" applyFont="1"/>
    <xf numFmtId="0" fontId="11" fillId="0" borderId="0" xfId="0" applyFont="1" applyAlignment="1"/>
    <xf numFmtId="0" fontId="16" fillId="0" borderId="0" xfId="5" applyFont="1" applyAlignment="1">
      <alignment horizontal="left"/>
    </xf>
    <xf numFmtId="0" fontId="11" fillId="0" borderId="0" xfId="6" applyFont="1"/>
    <xf numFmtId="165" fontId="10" fillId="0" borderId="4" xfId="1" applyNumberFormat="1" applyFont="1" applyFill="1" applyBorder="1"/>
    <xf numFmtId="0" fontId="10" fillId="0" borderId="0" xfId="4" applyFont="1"/>
    <xf numFmtId="165" fontId="10" fillId="0" borderId="3" xfId="1" applyNumberFormat="1" applyFont="1" applyFill="1" applyBorder="1"/>
    <xf numFmtId="0" fontId="11" fillId="0" borderId="0" xfId="4" applyFont="1" applyAlignment="1">
      <alignment horizontal="center"/>
    </xf>
    <xf numFmtId="38" fontId="10" fillId="2" borderId="0" xfId="4" applyNumberFormat="1" applyFont="1" applyFill="1"/>
    <xf numFmtId="38" fontId="10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8AD86D1F-A1EE-413B-A328-4AC951FBE4E9}"/>
    <cellStyle name="Normal_Formatos de Reporte de Información General" xfId="6" xr:uid="{F2E3EDDF-E6BB-45A9-81E8-76533D7DB32C}"/>
    <cellStyle name="Normal_Junio_03" xfId="4" xr:uid="{83853379-998D-4AC9-A4AF-B44583218E43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1552576</xdr:colOff>
      <xdr:row>76</xdr:row>
      <xdr:rowOff>68219</xdr:rowOff>
    </xdr:from>
    <xdr:to>
      <xdr:col>1</xdr:col>
      <xdr:colOff>2771776</xdr:colOff>
      <xdr:row>78</xdr:row>
      <xdr:rowOff>44497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AEF30041-8F8F-4F61-81A9-1CD07B78B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52601" y="10259969"/>
          <a:ext cx="1219200" cy="328703"/>
        </a:xfrm>
        <a:prstGeom prst="rect">
          <a:avLst/>
        </a:prstGeom>
      </xdr:spPr>
    </xdr:pic>
    <xdr:clientData/>
  </xdr:twoCellAnchor>
  <xdr:twoCellAnchor editAs="oneCell">
    <xdr:from>
      <xdr:col>1</xdr:col>
      <xdr:colOff>2765997</xdr:colOff>
      <xdr:row>74</xdr:row>
      <xdr:rowOff>66675</xdr:rowOff>
    </xdr:from>
    <xdr:to>
      <xdr:col>4</xdr:col>
      <xdr:colOff>400051</xdr:colOff>
      <xdr:row>75</xdr:row>
      <xdr:rowOff>91893</xdr:rowOff>
    </xdr:to>
    <xdr:pic>
      <xdr:nvPicPr>
        <xdr:cNvPr id="3" name="Imagen 2" descr="Imagen que contiene cuchillo&#10;&#10;Descripción generada automáticamente">
          <a:extLst>
            <a:ext uri="{FF2B5EF4-FFF2-40B4-BE49-F238E27FC236}">
              <a16:creationId xmlns:a16="http://schemas.microsoft.com/office/drawing/2014/main" id="{ADC4F795-C10D-4DAA-917C-C42E33231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EBFFFF"/>
            </a:clrFrom>
            <a:clrTo>
              <a:srgbClr val="EBFFFF">
                <a:alpha val="0"/>
              </a:srgbClr>
            </a:clrTo>
          </a:clrChange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hotocopy/>
                  </a14:imgEffect>
                  <a14:imgEffect>
                    <a14:colorTemperature colorTemp="47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966022" y="9906000"/>
          <a:ext cx="1539304" cy="27286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72</xdr:row>
      <xdr:rowOff>95249</xdr:rowOff>
    </xdr:from>
    <xdr:to>
      <xdr:col>1</xdr:col>
      <xdr:colOff>1163704</xdr:colOff>
      <xdr:row>76</xdr:row>
      <xdr:rowOff>89094</xdr:rowOff>
    </xdr:to>
    <xdr:pic>
      <xdr:nvPicPr>
        <xdr:cNvPr id="4" name="Imagen 3" descr="Imagen que contiene dibujo&#10;&#10;Descripción generada automáticamente">
          <a:extLst>
            <a:ext uri="{FF2B5EF4-FFF2-40B4-BE49-F238E27FC236}">
              <a16:creationId xmlns:a16="http://schemas.microsoft.com/office/drawing/2014/main" id="{CA29E709-79A1-4D74-A079-FC907B848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90525" y="9601199"/>
          <a:ext cx="973204" cy="679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58</xdr:row>
      <xdr:rowOff>28575</xdr:rowOff>
    </xdr:from>
    <xdr:to>
      <xdr:col>1</xdr:col>
      <xdr:colOff>2619375</xdr:colOff>
      <xdr:row>60</xdr:row>
      <xdr:rowOff>33428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6D1D41D0-A5DA-4B19-BA74-FD1A912CB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524000" y="8172450"/>
          <a:ext cx="1219200" cy="32870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54</xdr:row>
      <xdr:rowOff>9525</xdr:rowOff>
    </xdr:from>
    <xdr:to>
      <xdr:col>1</xdr:col>
      <xdr:colOff>1058929</xdr:colOff>
      <xdr:row>58</xdr:row>
      <xdr:rowOff>60520</xdr:rowOff>
    </xdr:to>
    <xdr:pic>
      <xdr:nvPicPr>
        <xdr:cNvPr id="3" name="Imagen 2" descr="Imagen que contiene dibujo&#10;&#10;Descripción generada automáticamente">
          <a:extLst>
            <a:ext uri="{FF2B5EF4-FFF2-40B4-BE49-F238E27FC236}">
              <a16:creationId xmlns:a16="http://schemas.microsoft.com/office/drawing/2014/main" id="{AFA7CB8A-1F5F-4944-9987-4CB8E1E19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09550" y="7524750"/>
          <a:ext cx="973204" cy="679645"/>
        </a:xfrm>
        <a:prstGeom prst="rect">
          <a:avLst/>
        </a:prstGeom>
      </xdr:spPr>
    </xdr:pic>
    <xdr:clientData/>
  </xdr:twoCellAnchor>
  <xdr:twoCellAnchor editAs="oneCell">
    <xdr:from>
      <xdr:col>1</xdr:col>
      <xdr:colOff>2514600</xdr:colOff>
      <xdr:row>56</xdr:row>
      <xdr:rowOff>28575</xdr:rowOff>
    </xdr:from>
    <xdr:to>
      <xdr:col>5</xdr:col>
      <xdr:colOff>43879</xdr:colOff>
      <xdr:row>57</xdr:row>
      <xdr:rowOff>139518</xdr:rowOff>
    </xdr:to>
    <xdr:pic>
      <xdr:nvPicPr>
        <xdr:cNvPr id="4" name="Imagen 3" descr="Imagen que contiene cuchillo&#10;&#10;Descripción generada automáticamente">
          <a:extLst>
            <a:ext uri="{FF2B5EF4-FFF2-40B4-BE49-F238E27FC236}">
              <a16:creationId xmlns:a16="http://schemas.microsoft.com/office/drawing/2014/main" id="{E9DE2E58-B783-4EDC-B18C-FCED2E513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EBFFFF"/>
            </a:clrFrom>
            <a:clrTo>
              <a:srgbClr val="EBFFFF">
                <a:alpha val="0"/>
              </a:srgbClr>
            </a:clrTo>
          </a:clrChange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Photocopy/>
                  </a14:imgEffect>
                  <a14:imgEffect>
                    <a14:colorTemperature colorTemp="47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38425" y="7848600"/>
          <a:ext cx="1539304" cy="2728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REDIQ,%20S.A.%20DE%20C.V/REPORTES/GAP/GAP%202022/8.%20AGOSTO/08.%20EEFF%20CQ%20Agosto%20%202022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 y ER 22-21"/>
      <sheetName val="P&amp;L"/>
      <sheetName val="Patrimonio"/>
      <sheetName val="Flujo 22-21"/>
      <sheetName val="BG"/>
      <sheetName val="ER"/>
      <sheetName val="Integ Ctas CQ"/>
      <sheetName val="Otros Ing-gas de Op"/>
      <sheetName val="deuda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BG Bolsa"/>
      <sheetName val="ER Bolsa"/>
      <sheetName val="COMPROBACIÓN"/>
    </sheetNames>
    <sheetDataSet>
      <sheetData sheetId="0"/>
      <sheetData sheetId="1"/>
      <sheetData sheetId="2"/>
      <sheetData sheetId="3"/>
      <sheetData sheetId="4">
        <row r="11">
          <cell r="B11" t="str">
            <v>Efectivo y Equivalentes de Efectivo</v>
          </cell>
          <cell r="C11" t="str">
            <v>$</v>
          </cell>
          <cell r="E11">
            <v>6598562.8399999989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42482725.050000004</v>
          </cell>
        </row>
        <row r="14">
          <cell r="B14" t="str">
            <v>Estimación para cuentas incobrables</v>
          </cell>
          <cell r="E14">
            <v>-5484509.4199999999</v>
          </cell>
        </row>
        <row r="15">
          <cell r="B15" t="str">
            <v>Arrendamientos por cobrar</v>
          </cell>
          <cell r="E15">
            <v>1183891.8199999998</v>
          </cell>
        </row>
        <row r="16">
          <cell r="B16" t="str">
            <v>Estimación para cuentas incobrables arrendamientos</v>
          </cell>
          <cell r="E16">
            <v>-61087.770000000004</v>
          </cell>
        </row>
        <row r="17">
          <cell r="B17" t="str">
            <v>Cuentas por cobrar a partes relacionadas</v>
          </cell>
          <cell r="E17">
            <v>154852.87000000104</v>
          </cell>
        </row>
        <row r="18">
          <cell r="B18" t="str">
            <v>Inventarios</v>
          </cell>
          <cell r="E18">
            <v>1033059.5700000001</v>
          </cell>
        </row>
        <row r="19">
          <cell r="B19" t="str">
            <v>Gastos Pagados por Anticipado</v>
          </cell>
          <cell r="E19">
            <v>597721.90000000026</v>
          </cell>
        </row>
        <row r="20">
          <cell r="B20" t="str">
            <v xml:space="preserve">Total Activo Circulante </v>
          </cell>
          <cell r="E20">
            <v>46505216.859999999</v>
          </cell>
        </row>
        <row r="22">
          <cell r="B22" t="str">
            <v>Documentos por cobrar a largo plazo</v>
          </cell>
          <cell r="E22">
            <v>145817710.82999998</v>
          </cell>
        </row>
        <row r="23">
          <cell r="B23" t="str">
            <v>Arrendamientos por cobrar a largo plazo</v>
          </cell>
          <cell r="E23">
            <v>2494844.16</v>
          </cell>
        </row>
        <row r="24">
          <cell r="B24" t="str">
            <v>Activos por derecho de uso</v>
          </cell>
          <cell r="E24">
            <v>814740.94</v>
          </cell>
        </row>
        <row r="25">
          <cell r="B25" t="str">
            <v>Inmuebles, mobiliario, equipo y mejoras</v>
          </cell>
          <cell r="E25">
            <v>7821989.8499999987</v>
          </cell>
        </row>
        <row r="26">
          <cell r="B26" t="str">
            <v>Activos intangibles</v>
          </cell>
          <cell r="E26">
            <v>1204417.0899999999</v>
          </cell>
        </row>
        <row r="27">
          <cell r="B27" t="str">
            <v>Obras en proceso</v>
          </cell>
          <cell r="E27">
            <v>0</v>
          </cell>
        </row>
        <row r="28">
          <cell r="B28" t="str">
            <v>Instrumentos financieros derivados</v>
          </cell>
          <cell r="E28">
            <v>34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305234.63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159078778.21999997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159078778.21999997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205583995.07999998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4481829.24</v>
          </cell>
        </row>
        <row r="42">
          <cell r="B42" t="str">
            <v>Préstamos por Pagar</v>
          </cell>
          <cell r="E42">
            <v>29323578.93</v>
          </cell>
        </row>
        <row r="43">
          <cell r="B43" t="str">
            <v xml:space="preserve">Documentos por pagar </v>
          </cell>
          <cell r="E43">
            <v>2360408.89</v>
          </cell>
        </row>
        <row r="44">
          <cell r="B44" t="str">
            <v>Pasivo por arrendamiento</v>
          </cell>
          <cell r="E44">
            <v>119719.36000000002</v>
          </cell>
        </row>
        <row r="45">
          <cell r="B45" t="str">
            <v>Intereses por Pagar</v>
          </cell>
          <cell r="E45">
            <v>1138631.8900000001</v>
          </cell>
        </row>
        <row r="46">
          <cell r="B46" t="str">
            <v>Dividendos por pagar</v>
          </cell>
          <cell r="E46">
            <v>403536.85</v>
          </cell>
        </row>
        <row r="47">
          <cell r="B47" t="str">
            <v xml:space="preserve">Cuentas por pagar comerciales </v>
          </cell>
          <cell r="E47">
            <v>888148.94</v>
          </cell>
        </row>
        <row r="48">
          <cell r="B48" t="str">
            <v>Cuentas por Pagar a partes relacionadas</v>
          </cell>
          <cell r="E48">
            <v>507007.07000000123</v>
          </cell>
        </row>
        <row r="49">
          <cell r="B49" t="str">
            <v>Impuesto sobre la renta por pagar</v>
          </cell>
          <cell r="E49">
            <v>2422660.73</v>
          </cell>
        </row>
        <row r="50">
          <cell r="B50" t="str">
            <v xml:space="preserve">Gastos acumulados y otras cuentas por pagar </v>
          </cell>
          <cell r="E50">
            <v>5419506.1400000015</v>
          </cell>
        </row>
        <row r="51">
          <cell r="B51" t="str">
            <v>Total del Pasivo Circulante</v>
          </cell>
          <cell r="E51">
            <v>47065028.039999999</v>
          </cell>
        </row>
        <row r="53">
          <cell r="B53" t="str">
            <v>Beneficios post-empleo por pagar</v>
          </cell>
          <cell r="E53">
            <v>128855.56</v>
          </cell>
        </row>
        <row r="54">
          <cell r="B54" t="str">
            <v>Préstamos por pagar a Largo Plazo</v>
          </cell>
          <cell r="E54">
            <v>100919648.59</v>
          </cell>
        </row>
        <row r="55">
          <cell r="B55" t="str">
            <v xml:space="preserve">Documentos por pagar a largo plazo </v>
          </cell>
          <cell r="E55">
            <v>17724401.109999999</v>
          </cell>
        </row>
        <row r="56">
          <cell r="B56" t="str">
            <v>Pasivo por arrendamiento LP</v>
          </cell>
          <cell r="E56">
            <v>842361.33000000007</v>
          </cell>
        </row>
        <row r="57">
          <cell r="B57" t="str">
            <v>Titulos valores</v>
          </cell>
          <cell r="E57">
            <v>0</v>
          </cell>
        </row>
        <row r="58">
          <cell r="B58" t="str">
            <v>Pasivos por impuesto diferido</v>
          </cell>
          <cell r="E58">
            <v>60140.82</v>
          </cell>
        </row>
        <row r="60">
          <cell r="B60" t="str">
            <v>Total Pasivo No Corriente</v>
          </cell>
          <cell r="E60">
            <v>119675407.41</v>
          </cell>
        </row>
        <row r="62">
          <cell r="B62" t="str">
            <v xml:space="preserve">Total del Pasivo </v>
          </cell>
          <cell r="C62" t="str">
            <v>$</v>
          </cell>
          <cell r="E62">
            <v>166740435.44999999</v>
          </cell>
        </row>
        <row r="64">
          <cell r="B64" t="str">
            <v>Patrimonio</v>
          </cell>
        </row>
        <row r="65">
          <cell r="B65" t="str">
            <v>Capital Social</v>
          </cell>
          <cell r="C65" t="str">
            <v>$</v>
          </cell>
          <cell r="E65">
            <v>14700100</v>
          </cell>
        </row>
        <row r="66">
          <cell r="B66" t="str">
            <v>Reserva Legal</v>
          </cell>
          <cell r="E66">
            <v>3308533.31</v>
          </cell>
        </row>
        <row r="67">
          <cell r="B67" t="str">
            <v>Reserva patrimonial</v>
          </cell>
          <cell r="E67">
            <v>673842.33</v>
          </cell>
        </row>
        <row r="68">
          <cell r="B68" t="str">
            <v xml:space="preserve">Otros componentes del patrimonio </v>
          </cell>
          <cell r="E68">
            <v>34</v>
          </cell>
        </row>
        <row r="69">
          <cell r="B69" t="str">
            <v xml:space="preserve">Resultados acumulados </v>
          </cell>
          <cell r="E69">
            <v>15656779.710000001</v>
          </cell>
        </row>
        <row r="70">
          <cell r="B70" t="str">
            <v>Utilidad del Ejercicio</v>
          </cell>
          <cell r="E70">
            <v>4504270.2799999965</v>
          </cell>
        </row>
        <row r="72">
          <cell r="B72" t="str">
            <v>Total del Patrimonio</v>
          </cell>
          <cell r="E72">
            <v>38843559.629999988</v>
          </cell>
        </row>
        <row r="74">
          <cell r="B74" t="str">
            <v xml:space="preserve">Total del pasivo y del patrimonio </v>
          </cell>
          <cell r="C74" t="str">
            <v>$</v>
          </cell>
          <cell r="E74">
            <v>205583995.07999998</v>
          </cell>
        </row>
        <row r="79">
          <cell r="B79" t="str">
            <v xml:space="preserve">     César Artiga                                      </v>
          </cell>
          <cell r="D79" t="str">
            <v>Martha Romero</v>
          </cell>
        </row>
        <row r="80">
          <cell r="B80" t="str">
            <v>Jefe Depto. Contabilidad</v>
          </cell>
          <cell r="C80" t="str">
            <v>Gerente Financiero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D1099-0B02-4524-BE85-3D01FE0057D4}">
  <sheetPr>
    <tabColor theme="5" tint="0.39997558519241921"/>
    <pageSetUpPr fitToPage="1"/>
  </sheetPr>
  <dimension ref="B2:E84"/>
  <sheetViews>
    <sheetView showGridLines="0" topLeftCell="A2" zoomScaleNormal="100" workbookViewId="0">
      <pane xSplit="5" ySplit="5" topLeftCell="F64" activePane="bottomRight" state="frozen"/>
      <selection activeCell="H71" sqref="H71"/>
      <selection pane="topRight" activeCell="H71" sqref="H71"/>
      <selection pane="bottomLeft" activeCell="H71" sqref="H71"/>
      <selection pane="bottomRight" activeCell="E84" sqref="E84"/>
    </sheetView>
  </sheetViews>
  <sheetFormatPr baseColWidth="10" defaultColWidth="20" defaultRowHeight="12.75" x14ac:dyDescent="0.2"/>
  <cols>
    <col min="1" max="1" width="2.625" style="2" customWidth="1"/>
    <col min="2" max="2" width="43" style="2" customWidth="1"/>
    <col min="3" max="3" width="5.625" style="2" customWidth="1"/>
    <col min="4" max="4" width="2.625" style="2" customWidth="1"/>
    <col min="5" max="5" width="11.875" style="2" customWidth="1"/>
    <col min="6" max="16384" width="20" style="2"/>
  </cols>
  <sheetData>
    <row r="2" spans="2:5" ht="15.75" x14ac:dyDescent="0.25">
      <c r="B2" s="1" t="s">
        <v>0</v>
      </c>
      <c r="C2" s="1"/>
      <c r="D2" s="1"/>
      <c r="E2" s="1"/>
    </row>
    <row r="3" spans="2:5" ht="15.75" x14ac:dyDescent="0.25">
      <c r="B3" s="3" t="s">
        <v>1</v>
      </c>
      <c r="C3" s="4"/>
      <c r="D3" s="4"/>
      <c r="E3" s="4"/>
    </row>
    <row r="4" spans="2:5" x14ac:dyDescent="0.2">
      <c r="B4" s="2" t="s">
        <v>2</v>
      </c>
      <c r="E4" s="5"/>
    </row>
    <row r="5" spans="2:5" ht="13.5" thickBot="1" x14ac:dyDescent="0.25">
      <c r="B5" s="6" t="s">
        <v>3</v>
      </c>
      <c r="C5" s="6"/>
      <c r="D5" s="6"/>
      <c r="E5" s="6"/>
    </row>
    <row r="6" spans="2:5" x14ac:dyDescent="0.2">
      <c r="B6" s="2" t="s">
        <v>4</v>
      </c>
      <c r="E6" s="5">
        <f>+E39+E40+E55+E52</f>
        <v>134725.05676000001</v>
      </c>
    </row>
    <row r="7" spans="2:5" x14ac:dyDescent="0.2">
      <c r="B7" s="7" t="s">
        <v>5</v>
      </c>
      <c r="C7" s="8"/>
      <c r="D7" s="8"/>
      <c r="E7" s="9"/>
    </row>
    <row r="8" spans="2:5" s="10" customFormat="1" x14ac:dyDescent="0.2">
      <c r="B8" s="7" t="s">
        <v>6</v>
      </c>
    </row>
    <row r="9" spans="2:5" x14ac:dyDescent="0.2">
      <c r="B9" s="2" t="s">
        <v>7</v>
      </c>
      <c r="C9" s="2" t="s">
        <v>8</v>
      </c>
      <c r="E9" s="11">
        <v>6598.5628399999987</v>
      </c>
    </row>
    <row r="10" spans="2:5" hidden="1" x14ac:dyDescent="0.2">
      <c r="B10" s="2" t="s">
        <v>9</v>
      </c>
      <c r="E10" s="11">
        <v>0</v>
      </c>
    </row>
    <row r="11" spans="2:5" x14ac:dyDescent="0.2">
      <c r="B11" s="2" t="s">
        <v>10</v>
      </c>
      <c r="E11" s="11">
        <v>42482.725050000001</v>
      </c>
    </row>
    <row r="12" spans="2:5" x14ac:dyDescent="0.2">
      <c r="B12" s="2" t="s">
        <v>11</v>
      </c>
      <c r="E12" s="11">
        <v>-5484.5094200000003</v>
      </c>
    </row>
    <row r="13" spans="2:5" x14ac:dyDescent="0.2">
      <c r="B13" s="2" t="s">
        <v>12</v>
      </c>
      <c r="E13" s="11">
        <v>1183.8918199999998</v>
      </c>
    </row>
    <row r="14" spans="2:5" x14ac:dyDescent="0.2">
      <c r="B14" s="2" t="s">
        <v>13</v>
      </c>
      <c r="E14" s="11">
        <v>-61.087770000000006</v>
      </c>
    </row>
    <row r="15" spans="2:5" x14ac:dyDescent="0.2">
      <c r="B15" s="2" t="s">
        <v>14</v>
      </c>
      <c r="E15" s="11">
        <v>154.85287000000105</v>
      </c>
    </row>
    <row r="16" spans="2:5" x14ac:dyDescent="0.2">
      <c r="B16" s="2" t="s">
        <v>15</v>
      </c>
      <c r="E16" s="11">
        <v>1033.0595700000001</v>
      </c>
    </row>
    <row r="17" spans="2:5" x14ac:dyDescent="0.2">
      <c r="B17" s="2" t="s">
        <v>16</v>
      </c>
      <c r="E17" s="11">
        <v>597.72190000000023</v>
      </c>
    </row>
    <row r="18" spans="2:5" x14ac:dyDescent="0.2">
      <c r="B18" s="12" t="s">
        <v>17</v>
      </c>
      <c r="E18" s="13">
        <f>SUM(E9:E17)</f>
        <v>46505.216859999993</v>
      </c>
    </row>
    <row r="19" spans="2:5" ht="5.25" customHeight="1" x14ac:dyDescent="0.2">
      <c r="E19" s="11"/>
    </row>
    <row r="20" spans="2:5" x14ac:dyDescent="0.2">
      <c r="B20" s="2" t="s">
        <v>18</v>
      </c>
      <c r="E20" s="11">
        <v>145817.71083</v>
      </c>
    </row>
    <row r="21" spans="2:5" x14ac:dyDescent="0.2">
      <c r="B21" s="2" t="s">
        <v>19</v>
      </c>
      <c r="E21" s="11">
        <v>2494.8441600000001</v>
      </c>
    </row>
    <row r="22" spans="2:5" x14ac:dyDescent="0.2">
      <c r="B22" s="2" t="s">
        <v>20</v>
      </c>
      <c r="E22" s="11">
        <v>814.74093999999991</v>
      </c>
    </row>
    <row r="23" spans="2:5" x14ac:dyDescent="0.2">
      <c r="B23" s="2" t="s">
        <v>21</v>
      </c>
      <c r="E23" s="11">
        <v>7821.989849999999</v>
      </c>
    </row>
    <row r="24" spans="2:5" x14ac:dyDescent="0.2">
      <c r="B24" s="2" t="s">
        <v>22</v>
      </c>
      <c r="E24" s="11">
        <v>1204.4170899999999</v>
      </c>
    </row>
    <row r="25" spans="2:5" hidden="1" x14ac:dyDescent="0.2">
      <c r="B25" s="2" t="s">
        <v>23</v>
      </c>
      <c r="E25" s="11">
        <v>0</v>
      </c>
    </row>
    <row r="26" spans="2:5" hidden="1" x14ac:dyDescent="0.2">
      <c r="B26" s="2" t="s">
        <v>24</v>
      </c>
      <c r="E26" s="11">
        <v>3.4000000000000002E-2</v>
      </c>
    </row>
    <row r="27" spans="2:5" hidden="1" x14ac:dyDescent="0.2">
      <c r="B27" s="2" t="s">
        <v>25</v>
      </c>
      <c r="E27" s="11">
        <v>0</v>
      </c>
    </row>
    <row r="28" spans="2:5" x14ac:dyDescent="0.2">
      <c r="B28" s="2" t="s">
        <v>26</v>
      </c>
      <c r="E28" s="11">
        <v>619.80671999999993</v>
      </c>
    </row>
    <row r="29" spans="2:5" x14ac:dyDescent="0.2">
      <c r="B29" s="2" t="s">
        <v>27</v>
      </c>
      <c r="E29" s="11">
        <v>305.23462999999998</v>
      </c>
    </row>
    <row r="30" spans="2:5" hidden="1" x14ac:dyDescent="0.2">
      <c r="B30" s="2" t="s">
        <v>9</v>
      </c>
      <c r="E30" s="11">
        <f>IFERROR(VLOOKUP(B30,[1]BG!$B$11:$E$80,4,FALSE),0)/1000</f>
        <v>0</v>
      </c>
    </row>
    <row r="31" spans="2:5" hidden="1" x14ac:dyDescent="0.2">
      <c r="E31" s="14">
        <f>SUM(E20:E30)</f>
        <v>159078.77822000001</v>
      </c>
    </row>
    <row r="32" spans="2:5" ht="12" hidden="1" customHeight="1" x14ac:dyDescent="0.2">
      <c r="B32" s="2" t="s">
        <v>28</v>
      </c>
      <c r="E32" s="11">
        <v>0</v>
      </c>
    </row>
    <row r="33" spans="2:5" x14ac:dyDescent="0.2">
      <c r="B33" s="12" t="s">
        <v>29</v>
      </c>
      <c r="E33" s="13">
        <f>+E31+E32</f>
        <v>159078.77822000001</v>
      </c>
    </row>
    <row r="34" spans="2:5" ht="4.5" customHeight="1" x14ac:dyDescent="0.2">
      <c r="E34" s="15"/>
    </row>
    <row r="35" spans="2:5" ht="13.5" thickBot="1" x14ac:dyDescent="0.25">
      <c r="B35" s="12" t="s">
        <v>30</v>
      </c>
      <c r="C35" s="2" t="s">
        <v>8</v>
      </c>
      <c r="E35" s="16">
        <f>+E33+E18</f>
        <v>205583.99507999999</v>
      </c>
    </row>
    <row r="36" spans="2:5" ht="6" customHeight="1" thickTop="1" x14ac:dyDescent="0.2">
      <c r="E36" s="11"/>
    </row>
    <row r="37" spans="2:5" x14ac:dyDescent="0.2">
      <c r="B37" s="12" t="s">
        <v>31</v>
      </c>
      <c r="E37" s="11"/>
    </row>
    <row r="38" spans="2:5" ht="10.5" customHeight="1" x14ac:dyDescent="0.2">
      <c r="B38" s="12" t="s">
        <v>32</v>
      </c>
      <c r="E38" s="11"/>
    </row>
    <row r="39" spans="2:5" x14ac:dyDescent="0.2">
      <c r="B39" s="2" t="s">
        <v>33</v>
      </c>
      <c r="C39" s="2" t="s">
        <v>8</v>
      </c>
      <c r="E39" s="11">
        <v>4481.82924</v>
      </c>
    </row>
    <row r="40" spans="2:5" x14ac:dyDescent="0.2">
      <c r="B40" s="2" t="s">
        <v>34</v>
      </c>
      <c r="E40" s="11">
        <v>29323.57893</v>
      </c>
    </row>
    <row r="41" spans="2:5" x14ac:dyDescent="0.2">
      <c r="B41" s="2" t="s">
        <v>35</v>
      </c>
      <c r="E41" s="11">
        <v>2360.4088900000002</v>
      </c>
    </row>
    <row r="42" spans="2:5" x14ac:dyDescent="0.2">
      <c r="B42" s="2" t="s">
        <v>36</v>
      </c>
      <c r="E42" s="11">
        <v>119.71936000000001</v>
      </c>
    </row>
    <row r="43" spans="2:5" x14ac:dyDescent="0.2">
      <c r="B43" s="2" t="s">
        <v>37</v>
      </c>
      <c r="E43" s="11">
        <v>1138.6318900000001</v>
      </c>
    </row>
    <row r="44" spans="2:5" x14ac:dyDescent="0.2">
      <c r="B44" s="2" t="s">
        <v>38</v>
      </c>
      <c r="E44" s="11">
        <v>403.53684999999996</v>
      </c>
    </row>
    <row r="45" spans="2:5" x14ac:dyDescent="0.2">
      <c r="B45" s="2" t="s">
        <v>39</v>
      </c>
      <c r="E45" s="11">
        <v>888.14893999999993</v>
      </c>
    </row>
    <row r="46" spans="2:5" x14ac:dyDescent="0.2">
      <c r="B46" s="2" t="s">
        <v>40</v>
      </c>
      <c r="E46" s="11">
        <v>507.00707000000125</v>
      </c>
    </row>
    <row r="47" spans="2:5" x14ac:dyDescent="0.2">
      <c r="B47" s="2" t="s">
        <v>41</v>
      </c>
      <c r="E47" s="11">
        <v>2422.6607300000001</v>
      </c>
    </row>
    <row r="48" spans="2:5" x14ac:dyDescent="0.2">
      <c r="B48" s="2" t="s">
        <v>42</v>
      </c>
      <c r="E48" s="11">
        <v>5419.5061400000013</v>
      </c>
    </row>
    <row r="49" spans="2:5" x14ac:dyDescent="0.2">
      <c r="B49" s="12" t="s">
        <v>43</v>
      </c>
      <c r="E49" s="13">
        <f>SUM(E39:E48)</f>
        <v>47065.028040000005</v>
      </c>
    </row>
    <row r="50" spans="2:5" ht="6" customHeight="1" x14ac:dyDescent="0.2">
      <c r="E50" s="11"/>
    </row>
    <row r="51" spans="2:5" ht="12" customHeight="1" x14ac:dyDescent="0.2">
      <c r="B51" s="17" t="s">
        <v>44</v>
      </c>
      <c r="E51" s="11">
        <v>128.85556</v>
      </c>
    </row>
    <row r="52" spans="2:5" x14ac:dyDescent="0.2">
      <c r="B52" s="17" t="s">
        <v>45</v>
      </c>
      <c r="E52" s="11">
        <v>100919.64859</v>
      </c>
    </row>
    <row r="53" spans="2:5" x14ac:dyDescent="0.2">
      <c r="B53" s="17" t="s">
        <v>46</v>
      </c>
      <c r="E53" s="11">
        <v>17724.401109999999</v>
      </c>
    </row>
    <row r="54" spans="2:5" x14ac:dyDescent="0.2">
      <c r="B54" s="17" t="s">
        <v>47</v>
      </c>
      <c r="E54" s="11">
        <v>842.36133000000007</v>
      </c>
    </row>
    <row r="55" spans="2:5" hidden="1" x14ac:dyDescent="0.2">
      <c r="B55" s="17" t="s">
        <v>33</v>
      </c>
      <c r="E55" s="11">
        <v>0</v>
      </c>
    </row>
    <row r="56" spans="2:5" x14ac:dyDescent="0.2">
      <c r="B56" s="17" t="s">
        <v>48</v>
      </c>
      <c r="E56" s="11">
        <v>60.140819999999998</v>
      </c>
    </row>
    <row r="57" spans="2:5" ht="5.25" customHeight="1" x14ac:dyDescent="0.2">
      <c r="E57" s="11"/>
    </row>
    <row r="58" spans="2:5" ht="15" customHeight="1" x14ac:dyDescent="0.2">
      <c r="B58" s="12" t="s">
        <v>49</v>
      </c>
      <c r="E58" s="13">
        <f>SUM(E51:E56)</f>
        <v>119675.40741</v>
      </c>
    </row>
    <row r="59" spans="2:5" ht="4.5" customHeight="1" x14ac:dyDescent="0.2">
      <c r="E59" s="11"/>
    </row>
    <row r="60" spans="2:5" ht="16.5" customHeight="1" x14ac:dyDescent="0.2">
      <c r="B60" s="12" t="s">
        <v>50</v>
      </c>
      <c r="C60" s="2" t="s">
        <v>8</v>
      </c>
      <c r="E60" s="13">
        <f>+E49+SUM(E51:E56)</f>
        <v>166740.43544999999</v>
      </c>
    </row>
    <row r="61" spans="2:5" ht="6" customHeight="1" x14ac:dyDescent="0.2">
      <c r="E61" s="11"/>
    </row>
    <row r="62" spans="2:5" ht="13.5" customHeight="1" x14ac:dyDescent="0.2">
      <c r="B62" s="12" t="s">
        <v>51</v>
      </c>
      <c r="E62" s="11"/>
    </row>
    <row r="63" spans="2:5" ht="16.5" customHeight="1" x14ac:dyDescent="0.2">
      <c r="B63" s="2" t="s">
        <v>52</v>
      </c>
      <c r="C63" s="2" t="s">
        <v>8</v>
      </c>
      <c r="E63" s="11">
        <v>14700.1</v>
      </c>
    </row>
    <row r="64" spans="2:5" x14ac:dyDescent="0.2">
      <c r="B64" s="2" t="s">
        <v>53</v>
      </c>
      <c r="E64" s="11">
        <v>3308.5333100000003</v>
      </c>
    </row>
    <row r="65" spans="2:5" x14ac:dyDescent="0.2">
      <c r="B65" s="2" t="s">
        <v>54</v>
      </c>
      <c r="E65" s="11">
        <v>673.84232999999995</v>
      </c>
    </row>
    <row r="66" spans="2:5" hidden="1" x14ac:dyDescent="0.2">
      <c r="B66" s="2" t="s">
        <v>55</v>
      </c>
      <c r="E66" s="11">
        <v>3.4000000000000002E-2</v>
      </c>
    </row>
    <row r="67" spans="2:5" x14ac:dyDescent="0.2">
      <c r="B67" s="2" t="s">
        <v>56</v>
      </c>
      <c r="E67" s="11">
        <v>15656.779710000001</v>
      </c>
    </row>
    <row r="68" spans="2:5" x14ac:dyDescent="0.2">
      <c r="B68" s="2" t="s">
        <v>57</v>
      </c>
      <c r="E68" s="11">
        <v>4504.2702799999961</v>
      </c>
    </row>
    <row r="69" spans="2:5" hidden="1" x14ac:dyDescent="0.2">
      <c r="E69" s="11">
        <f>IFERROR(VLOOKUP(B69,[1]BG!$B$11:$E$80,4,FALSE),0)/1000</f>
        <v>0</v>
      </c>
    </row>
    <row r="70" spans="2:5" x14ac:dyDescent="0.2">
      <c r="B70" s="12" t="s">
        <v>58</v>
      </c>
      <c r="E70" s="13">
        <f>SUM(E63:E69)</f>
        <v>38843.559629999996</v>
      </c>
    </row>
    <row r="71" spans="2:5" ht="6.75" customHeight="1" x14ac:dyDescent="0.2">
      <c r="E71" s="11"/>
    </row>
    <row r="72" spans="2:5" ht="13.5" thickBot="1" x14ac:dyDescent="0.25">
      <c r="B72" s="12" t="s">
        <v>59</v>
      </c>
      <c r="C72" s="2" t="s">
        <v>8</v>
      </c>
      <c r="E72" s="16">
        <f>+E70+E60</f>
        <v>205583.99507999999</v>
      </c>
    </row>
    <row r="73" spans="2:5" ht="13.5" thickTop="1" x14ac:dyDescent="0.2">
      <c r="E73" s="18">
        <f>+E70/E35</f>
        <v>0.18894252743208242</v>
      </c>
    </row>
    <row r="74" spans="2:5" x14ac:dyDescent="0.2">
      <c r="E74" s="18"/>
    </row>
    <row r="75" spans="2:5" ht="19.5" customHeight="1" x14ac:dyDescent="0.2"/>
    <row r="76" spans="2:5" ht="8.25" customHeight="1" x14ac:dyDescent="0.2"/>
    <row r="77" spans="2:5" ht="15" customHeight="1" x14ac:dyDescent="0.2">
      <c r="B77" s="19" t="s">
        <v>60</v>
      </c>
      <c r="C77" s="20" t="s">
        <v>61</v>
      </c>
      <c r="D77" s="20"/>
      <c r="E77" s="20"/>
    </row>
    <row r="78" spans="2:5" x14ac:dyDescent="0.2">
      <c r="B78" s="19" t="s">
        <v>62</v>
      </c>
      <c r="C78" s="20" t="s">
        <v>63</v>
      </c>
      <c r="D78" s="20"/>
      <c r="E78" s="20"/>
    </row>
    <row r="80" spans="2:5" x14ac:dyDescent="0.2">
      <c r="E80" s="21">
        <f>+E35-E72</f>
        <v>0</v>
      </c>
    </row>
    <row r="83" spans="2:5" x14ac:dyDescent="0.2">
      <c r="B83" s="2" t="s">
        <v>64</v>
      </c>
      <c r="E83" s="22">
        <f>+(E10+E9)/E35</f>
        <v>3.209667580120848E-2</v>
      </c>
    </row>
    <row r="84" spans="2:5" x14ac:dyDescent="0.2">
      <c r="B84" s="2" t="s">
        <v>65</v>
      </c>
      <c r="E84" s="23">
        <f>+E60/(E70-E24)</f>
        <v>4.4299743351698577</v>
      </c>
    </row>
  </sheetData>
  <mergeCells count="3">
    <mergeCell ref="B2:E2"/>
    <mergeCell ref="C77:E77"/>
    <mergeCell ref="C78:E78"/>
  </mergeCells>
  <printOptions horizontalCentered="1"/>
  <pageMargins left="0.78740157480314965" right="0.78740157480314965" top="0.43307086614173229" bottom="0.27559055118110237" header="0.39370078740157483" footer="0.15748031496062992"/>
  <pageSetup scale="8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5DF58-E471-4C60-9C58-3331ED1543F2}">
  <sheetPr>
    <tabColor theme="5" tint="0.39997558519241921"/>
  </sheetPr>
  <dimension ref="B1:G102"/>
  <sheetViews>
    <sheetView showGridLines="0" tabSelected="1" zoomScaleNormal="100" zoomScaleSheetLayoutView="115" workbookViewId="0">
      <pane xSplit="5" ySplit="5" topLeftCell="F42" activePane="bottomRight" state="frozen"/>
      <selection activeCell="H71" sqref="H71"/>
      <selection pane="topRight" activeCell="H71" sqref="H71"/>
      <selection pane="bottomLeft" activeCell="H71" sqref="H71"/>
      <selection pane="bottomRight" activeCell="B44" sqref="B44"/>
    </sheetView>
  </sheetViews>
  <sheetFormatPr baseColWidth="10" defaultColWidth="8" defaultRowHeight="12.75" x14ac:dyDescent="0.2"/>
  <cols>
    <col min="1" max="1" width="1.625" style="2" customWidth="1"/>
    <col min="2" max="2" width="35.875" style="17" customWidth="1"/>
    <col min="3" max="3" width="7" style="17" customWidth="1"/>
    <col min="4" max="4" width="1" style="17" customWidth="1"/>
    <col min="5" max="5" width="8.75" style="53" customWidth="1"/>
    <col min="6" max="6" width="9.375" style="2" bestFit="1" customWidth="1"/>
    <col min="7" max="7" width="9.875" style="2" bestFit="1" customWidth="1"/>
    <col min="8" max="16384" width="8" style="2"/>
  </cols>
  <sheetData>
    <row r="1" spans="2:5" ht="15.75" x14ac:dyDescent="0.25">
      <c r="B1" s="1" t="s">
        <v>0</v>
      </c>
      <c r="C1" s="1"/>
      <c r="D1" s="1"/>
      <c r="E1" s="1"/>
    </row>
    <row r="2" spans="2:5" ht="15.75" x14ac:dyDescent="0.25">
      <c r="B2" s="24" t="s">
        <v>1</v>
      </c>
      <c r="C2" s="4"/>
      <c r="D2" s="4"/>
      <c r="E2" s="25"/>
    </row>
    <row r="3" spans="2:5" x14ac:dyDescent="0.2">
      <c r="B3" s="26" t="s">
        <v>66</v>
      </c>
      <c r="C3" s="26"/>
      <c r="D3" s="26"/>
      <c r="E3" s="27"/>
    </row>
    <row r="4" spans="2:5" s="10" customFormat="1" ht="13.5" thickBot="1" x14ac:dyDescent="0.25">
      <c r="B4" s="28" t="str">
        <f>+'BG Bolsa'!B5</f>
        <v>Al 31 de Agosto 2022</v>
      </c>
      <c r="C4" s="28"/>
      <c r="D4" s="26"/>
      <c r="E4" s="29"/>
    </row>
    <row r="5" spans="2:5" s="31" customFormat="1" x14ac:dyDescent="0.2">
      <c r="B5" s="30" t="str">
        <f>+'BG Bolsa'!B6</f>
        <v>(Cifras expresadas en miles de dólares estadounidenses)</v>
      </c>
      <c r="C5" s="30"/>
      <c r="D5" s="30"/>
      <c r="E5" s="30"/>
    </row>
    <row r="6" spans="2:5" ht="14.25" customHeight="1" x14ac:dyDescent="0.2">
      <c r="B6" s="32" t="s">
        <v>67</v>
      </c>
      <c r="C6" s="32" t="s">
        <v>8</v>
      </c>
      <c r="D6" s="32"/>
      <c r="E6" s="33">
        <v>14685.714209999996</v>
      </c>
    </row>
    <row r="7" spans="2:5" x14ac:dyDescent="0.2">
      <c r="B7" s="34" t="s">
        <v>68</v>
      </c>
      <c r="C7" s="35"/>
      <c r="D7" s="35"/>
      <c r="E7" s="33">
        <v>3677.1253500000007</v>
      </c>
    </row>
    <row r="8" spans="2:5" x14ac:dyDescent="0.2">
      <c r="B8" s="34" t="s">
        <v>69</v>
      </c>
      <c r="C8" s="35"/>
      <c r="D8" s="35"/>
      <c r="E8" s="33">
        <v>1183.3393699999999</v>
      </c>
    </row>
    <row r="9" spans="2:5" x14ac:dyDescent="0.2">
      <c r="B9" s="34" t="s">
        <v>70</v>
      </c>
      <c r="C9" s="34"/>
      <c r="D9" s="34"/>
      <c r="E9" s="33">
        <v>2197.1407200000003</v>
      </c>
    </row>
    <row r="10" spans="2:5" x14ac:dyDescent="0.2">
      <c r="B10" s="32" t="s">
        <v>71</v>
      </c>
      <c r="C10" s="32"/>
      <c r="D10" s="32"/>
      <c r="E10" s="33">
        <v>857.70630000000006</v>
      </c>
    </row>
    <row r="11" spans="2:5" x14ac:dyDescent="0.2">
      <c r="B11" s="32" t="s">
        <v>72</v>
      </c>
      <c r="C11" s="32"/>
      <c r="D11" s="32"/>
      <c r="E11" s="33">
        <v>2289.6523699999998</v>
      </c>
    </row>
    <row r="12" spans="2:5" s="38" customFormat="1" x14ac:dyDescent="0.2">
      <c r="B12" s="36" t="s">
        <v>73</v>
      </c>
      <c r="C12" s="36" t="s">
        <v>8</v>
      </c>
      <c r="D12" s="36"/>
      <c r="E12" s="37">
        <f>SUM(D6:E11)</f>
        <v>24890.678319999999</v>
      </c>
    </row>
    <row r="13" spans="2:5" ht="4.5" customHeight="1" x14ac:dyDescent="0.2">
      <c r="B13" s="32"/>
      <c r="C13" s="32"/>
      <c r="D13" s="32"/>
      <c r="E13" s="33"/>
    </row>
    <row r="14" spans="2:5" x14ac:dyDescent="0.2">
      <c r="B14" s="32" t="s">
        <v>74</v>
      </c>
      <c r="C14" s="32" t="s">
        <v>8</v>
      </c>
      <c r="D14" s="32"/>
      <c r="E14" s="33">
        <v>5602.0586899999998</v>
      </c>
    </row>
    <row r="15" spans="2:5" x14ac:dyDescent="0.2">
      <c r="B15" s="32" t="s">
        <v>75</v>
      </c>
      <c r="C15" s="32"/>
      <c r="D15" s="32"/>
      <c r="E15" s="33">
        <v>529.62272999999993</v>
      </c>
    </row>
    <row r="16" spans="2:5" s="38" customFormat="1" x14ac:dyDescent="0.2">
      <c r="B16" s="36" t="s">
        <v>76</v>
      </c>
      <c r="C16" s="36" t="s">
        <v>8</v>
      </c>
      <c r="D16" s="36"/>
      <c r="E16" s="37">
        <f>SUM(E14:E15)</f>
        <v>6131.6814199999999</v>
      </c>
    </row>
    <row r="17" spans="2:5" s="41" customFormat="1" ht="4.5" customHeight="1" x14ac:dyDescent="0.2">
      <c r="B17" s="39"/>
      <c r="C17" s="39"/>
      <c r="D17" s="39"/>
      <c r="E17" s="40"/>
    </row>
    <row r="18" spans="2:5" x14ac:dyDescent="0.2">
      <c r="B18" s="32" t="s">
        <v>77</v>
      </c>
      <c r="C18" s="32" t="s">
        <v>8</v>
      </c>
      <c r="D18" s="32"/>
      <c r="E18" s="33">
        <v>2994.39237</v>
      </c>
    </row>
    <row r="19" spans="2:5" x14ac:dyDescent="0.2">
      <c r="B19" s="32" t="s">
        <v>78</v>
      </c>
      <c r="C19" s="32"/>
      <c r="D19" s="32"/>
      <c r="E19" s="33">
        <v>805.85950000000014</v>
      </c>
    </row>
    <row r="20" spans="2:5" x14ac:dyDescent="0.2">
      <c r="B20" s="32" t="s">
        <v>79</v>
      </c>
      <c r="C20" s="32"/>
      <c r="D20" s="32"/>
      <c r="E20" s="33">
        <v>181.42243999999999</v>
      </c>
    </row>
    <row r="21" spans="2:5" x14ac:dyDescent="0.2">
      <c r="B21" s="42" t="s">
        <v>80</v>
      </c>
      <c r="C21" s="42"/>
      <c r="D21" s="42"/>
      <c r="E21" s="33">
        <v>1830.3005599999999</v>
      </c>
    </row>
    <row r="22" spans="2:5" x14ac:dyDescent="0.2">
      <c r="B22" s="42" t="s">
        <v>81</v>
      </c>
      <c r="C22" s="42"/>
      <c r="D22" s="42"/>
      <c r="E22" s="33">
        <v>108.20823999999999</v>
      </c>
    </row>
    <row r="23" spans="2:5" x14ac:dyDescent="0.2">
      <c r="B23" s="42" t="s">
        <v>82</v>
      </c>
      <c r="C23" s="42"/>
      <c r="D23" s="42"/>
      <c r="E23" s="33">
        <v>627.00914999999998</v>
      </c>
    </row>
    <row r="24" spans="2:5" x14ac:dyDescent="0.2">
      <c r="B24" s="42" t="s">
        <v>83</v>
      </c>
      <c r="C24" s="42"/>
      <c r="D24" s="42"/>
      <c r="E24" s="33">
        <v>257.58464000000004</v>
      </c>
    </row>
    <row r="25" spans="2:5" x14ac:dyDescent="0.2">
      <c r="B25" s="42" t="s">
        <v>84</v>
      </c>
      <c r="C25" s="42"/>
      <c r="D25" s="42"/>
      <c r="E25" s="33">
        <v>96.312930000000009</v>
      </c>
    </row>
    <row r="26" spans="2:5" hidden="1" x14ac:dyDescent="0.2">
      <c r="B26" s="42" t="s">
        <v>85</v>
      </c>
      <c r="C26" s="42"/>
      <c r="D26" s="42"/>
      <c r="E26" s="33">
        <v>0</v>
      </c>
    </row>
    <row r="27" spans="2:5" hidden="1" x14ac:dyDescent="0.2">
      <c r="B27" s="42" t="s">
        <v>86</v>
      </c>
      <c r="C27" s="42"/>
      <c r="D27" s="42"/>
      <c r="E27" s="33">
        <v>0</v>
      </c>
    </row>
    <row r="28" spans="2:5" hidden="1" x14ac:dyDescent="0.2">
      <c r="B28" s="42" t="s">
        <v>87</v>
      </c>
      <c r="C28" s="42"/>
      <c r="D28" s="42"/>
      <c r="E28" s="33">
        <v>0</v>
      </c>
    </row>
    <row r="29" spans="2:5" x14ac:dyDescent="0.2">
      <c r="B29" s="43" t="s">
        <v>88</v>
      </c>
      <c r="C29" s="43"/>
      <c r="D29" s="43"/>
      <c r="E29" s="33">
        <v>12.14415</v>
      </c>
    </row>
    <row r="30" spans="2:5" x14ac:dyDescent="0.2">
      <c r="B30" s="43" t="s">
        <v>89</v>
      </c>
      <c r="C30" s="43"/>
      <c r="D30" s="43"/>
      <c r="E30" s="33">
        <v>1310.5538999999999</v>
      </c>
    </row>
    <row r="31" spans="2:5" x14ac:dyDescent="0.2">
      <c r="B31" s="42" t="s">
        <v>90</v>
      </c>
      <c r="C31" s="42"/>
      <c r="D31" s="42"/>
      <c r="E31" s="33">
        <v>74.259860000000003</v>
      </c>
    </row>
    <row r="32" spans="2:5" hidden="1" x14ac:dyDescent="0.2">
      <c r="B32" s="42" t="s">
        <v>91</v>
      </c>
      <c r="C32" s="42"/>
      <c r="D32" s="42"/>
      <c r="E32" s="33">
        <v>0</v>
      </c>
    </row>
    <row r="33" spans="2:5" x14ac:dyDescent="0.2">
      <c r="B33" s="44" t="s">
        <v>92</v>
      </c>
      <c r="C33" s="44"/>
      <c r="D33" s="44"/>
      <c r="E33" s="33">
        <v>1654.6810699999999</v>
      </c>
    </row>
    <row r="34" spans="2:5" hidden="1" x14ac:dyDescent="0.2">
      <c r="B34" s="44" t="s">
        <v>93</v>
      </c>
      <c r="C34" s="44"/>
      <c r="D34" s="44"/>
      <c r="E34" s="33">
        <v>0</v>
      </c>
    </row>
    <row r="35" spans="2:5" x14ac:dyDescent="0.2">
      <c r="B35" s="42" t="s">
        <v>94</v>
      </c>
      <c r="C35" s="44"/>
      <c r="D35" s="44"/>
      <c r="E35" s="33">
        <v>271.05207999999993</v>
      </c>
    </row>
    <row r="36" spans="2:5" x14ac:dyDescent="0.2">
      <c r="B36" s="44" t="s">
        <v>95</v>
      </c>
      <c r="C36" s="44"/>
      <c r="D36" s="44"/>
      <c r="E36" s="33">
        <v>70.228489999999994</v>
      </c>
    </row>
    <row r="37" spans="2:5" x14ac:dyDescent="0.2">
      <c r="B37" s="44" t="s">
        <v>68</v>
      </c>
      <c r="C37" s="44"/>
      <c r="D37" s="44"/>
      <c r="E37" s="33">
        <v>239.40139999999997</v>
      </c>
    </row>
    <row r="38" spans="2:5" x14ac:dyDescent="0.2">
      <c r="B38" s="44" t="s">
        <v>96</v>
      </c>
      <c r="C38" s="44"/>
      <c r="D38" s="44"/>
      <c r="E38" s="33">
        <v>1865.07329</v>
      </c>
    </row>
    <row r="39" spans="2:5" x14ac:dyDescent="0.2">
      <c r="B39" s="42" t="s">
        <v>97</v>
      </c>
      <c r="C39" s="42"/>
      <c r="D39" s="42"/>
      <c r="E39" s="33">
        <v>185.4974</v>
      </c>
    </row>
    <row r="40" spans="2:5" s="38" customFormat="1" x14ac:dyDescent="0.2">
      <c r="B40" s="36" t="s">
        <v>98</v>
      </c>
      <c r="C40" s="36" t="s">
        <v>8</v>
      </c>
      <c r="D40" s="36"/>
      <c r="E40" s="37">
        <f>SUM(E18:E39)</f>
        <v>12583.981470000001</v>
      </c>
    </row>
    <row r="41" spans="2:5" s="38" customFormat="1" x14ac:dyDescent="0.2">
      <c r="B41" s="36" t="s">
        <v>99</v>
      </c>
      <c r="C41" s="36"/>
      <c r="D41" s="36"/>
      <c r="E41" s="37">
        <f>+E12-E16-E40</f>
        <v>6175.0154299999977</v>
      </c>
    </row>
    <row r="42" spans="2:5" x14ac:dyDescent="0.2">
      <c r="B42" s="42"/>
      <c r="C42" s="42"/>
      <c r="D42" s="42"/>
      <c r="E42" s="33"/>
    </row>
    <row r="43" spans="2:5" x14ac:dyDescent="0.2">
      <c r="B43" s="32" t="s">
        <v>100</v>
      </c>
      <c r="C43" s="32" t="s">
        <v>8</v>
      </c>
      <c r="D43" s="32"/>
      <c r="E43" s="33">
        <v>949.95632000000012</v>
      </c>
    </row>
    <row r="44" spans="2:5" x14ac:dyDescent="0.2">
      <c r="B44" s="32" t="s">
        <v>101</v>
      </c>
      <c r="C44" s="32"/>
      <c r="D44" s="32"/>
      <c r="E44" s="33">
        <v>-265.74556999999999</v>
      </c>
    </row>
    <row r="45" spans="2:5" s="38" customFormat="1" x14ac:dyDescent="0.2">
      <c r="B45" s="36" t="s">
        <v>102</v>
      </c>
      <c r="C45" s="36" t="s">
        <v>8</v>
      </c>
      <c r="D45" s="36"/>
      <c r="E45" s="45">
        <f>SUM(E43:E44)</f>
        <v>684.21075000000019</v>
      </c>
    </row>
    <row r="46" spans="2:5" s="38" customFormat="1" x14ac:dyDescent="0.2">
      <c r="B46" s="32" t="s">
        <v>103</v>
      </c>
      <c r="C46" s="36"/>
      <c r="D46" s="36"/>
      <c r="E46" s="33">
        <v>120.99008000000001</v>
      </c>
    </row>
    <row r="47" spans="2:5" s="38" customFormat="1" x14ac:dyDescent="0.2">
      <c r="B47" s="32" t="s">
        <v>104</v>
      </c>
      <c r="C47" s="36"/>
      <c r="D47" s="36"/>
      <c r="E47" s="33">
        <v>53.285249999999998</v>
      </c>
    </row>
    <row r="48" spans="2:5" x14ac:dyDescent="0.2">
      <c r="B48" s="46" t="s">
        <v>105</v>
      </c>
      <c r="C48" s="32"/>
      <c r="D48" s="32"/>
      <c r="E48" s="45">
        <f>+E41+E45+E46-E47</f>
        <v>6926.9310099999975</v>
      </c>
    </row>
    <row r="49" spans="2:7" x14ac:dyDescent="0.2">
      <c r="B49" s="32"/>
      <c r="C49" s="32"/>
      <c r="D49" s="32"/>
      <c r="E49" s="33"/>
    </row>
    <row r="50" spans="2:7" x14ac:dyDescent="0.2">
      <c r="B50" s="36" t="s">
        <v>106</v>
      </c>
      <c r="C50" s="36" t="s">
        <v>8</v>
      </c>
      <c r="D50" s="36"/>
      <c r="E50" s="33">
        <v>2422.6607300000001</v>
      </c>
    </row>
    <row r="51" spans="2:7" hidden="1" x14ac:dyDescent="0.2">
      <c r="B51" s="32"/>
      <c r="C51" s="32"/>
      <c r="D51" s="32"/>
      <c r="E51" s="33"/>
    </row>
    <row r="52" spans="2:7" hidden="1" x14ac:dyDescent="0.2">
      <c r="B52" s="46" t="s">
        <v>107</v>
      </c>
      <c r="C52" s="32"/>
      <c r="D52" s="32"/>
      <c r="E52" s="33">
        <v>0</v>
      </c>
    </row>
    <row r="53" spans="2:7" x14ac:dyDescent="0.2">
      <c r="B53" s="32"/>
      <c r="C53" s="32"/>
      <c r="D53" s="32"/>
      <c r="E53" s="33"/>
    </row>
    <row r="54" spans="2:7" ht="13.5" thickBot="1" x14ac:dyDescent="0.25">
      <c r="B54" s="46" t="s">
        <v>108</v>
      </c>
      <c r="C54" s="32"/>
      <c r="D54" s="32"/>
      <c r="E54" s="47">
        <f>+E48-E50</f>
        <v>4504.270279999997</v>
      </c>
      <c r="F54" s="2">
        <f>+'BG Bolsa'!E68</f>
        <v>4504.2702799999961</v>
      </c>
      <c r="G54" s="2">
        <f>+E54-F54</f>
        <v>0</v>
      </c>
    </row>
    <row r="55" spans="2:7" ht="13.5" thickTop="1" x14ac:dyDescent="0.2">
      <c r="B55" s="32"/>
      <c r="C55" s="32"/>
      <c r="D55" s="32"/>
      <c r="E55" s="33"/>
    </row>
    <row r="56" spans="2:7" ht="10.5" customHeight="1" x14ac:dyDescent="0.2">
      <c r="B56" s="32"/>
      <c r="C56" s="32"/>
      <c r="D56" s="32"/>
      <c r="E56" s="33"/>
    </row>
    <row r="57" spans="2:7" x14ac:dyDescent="0.2">
      <c r="B57" s="32"/>
      <c r="C57" s="32"/>
      <c r="D57" s="32"/>
      <c r="E57" s="33"/>
    </row>
    <row r="58" spans="2:7" x14ac:dyDescent="0.2">
      <c r="B58" s="48"/>
      <c r="C58" s="48"/>
      <c r="D58" s="48"/>
      <c r="E58" s="33"/>
    </row>
    <row r="59" spans="2:7" x14ac:dyDescent="0.2">
      <c r="B59" s="49" t="s">
        <v>60</v>
      </c>
      <c r="C59" s="50" t="s">
        <v>61</v>
      </c>
      <c r="D59" s="50"/>
      <c r="E59" s="50"/>
    </row>
    <row r="60" spans="2:7" x14ac:dyDescent="0.2">
      <c r="B60" s="49" t="s">
        <v>62</v>
      </c>
      <c r="C60" s="50" t="s">
        <v>63</v>
      </c>
      <c r="D60" s="50"/>
      <c r="E60" s="50"/>
    </row>
    <row r="61" spans="2:7" x14ac:dyDescent="0.2">
      <c r="E61" s="15"/>
    </row>
    <row r="62" spans="2:7" x14ac:dyDescent="0.2">
      <c r="E62" s="15"/>
    </row>
    <row r="63" spans="2:7" x14ac:dyDescent="0.2">
      <c r="E63" s="15"/>
    </row>
    <row r="64" spans="2:7" x14ac:dyDescent="0.2">
      <c r="E64" s="15"/>
    </row>
    <row r="65" spans="2:5" x14ac:dyDescent="0.2">
      <c r="E65" s="15"/>
    </row>
    <row r="66" spans="2:5" x14ac:dyDescent="0.2">
      <c r="E66" s="15"/>
    </row>
    <row r="67" spans="2:5" x14ac:dyDescent="0.2">
      <c r="E67" s="15"/>
    </row>
    <row r="68" spans="2:5" x14ac:dyDescent="0.2">
      <c r="E68" s="15"/>
    </row>
    <row r="69" spans="2:5" x14ac:dyDescent="0.2">
      <c r="E69" s="15"/>
    </row>
    <row r="70" spans="2:5" x14ac:dyDescent="0.2">
      <c r="B70" s="51"/>
      <c r="C70" s="51"/>
      <c r="D70" s="51"/>
      <c r="E70" s="15"/>
    </row>
    <row r="71" spans="2:5" x14ac:dyDescent="0.2">
      <c r="E71" s="15"/>
    </row>
    <row r="72" spans="2:5" x14ac:dyDescent="0.2">
      <c r="E72" s="15"/>
    </row>
    <row r="73" spans="2:5" x14ac:dyDescent="0.2">
      <c r="E73" s="52"/>
    </row>
    <row r="74" spans="2:5" x14ac:dyDescent="0.2">
      <c r="E74" s="52"/>
    </row>
    <row r="75" spans="2:5" x14ac:dyDescent="0.2">
      <c r="E75" s="52"/>
    </row>
    <row r="76" spans="2:5" x14ac:dyDescent="0.2">
      <c r="E76" s="52"/>
    </row>
    <row r="77" spans="2:5" x14ac:dyDescent="0.2">
      <c r="E77" s="52"/>
    </row>
    <row r="78" spans="2:5" x14ac:dyDescent="0.2">
      <c r="B78" s="51"/>
      <c r="C78" s="51"/>
      <c r="D78" s="51"/>
      <c r="E78" s="52"/>
    </row>
    <row r="79" spans="2:5" x14ac:dyDescent="0.2">
      <c r="E79" s="52"/>
    </row>
    <row r="80" spans="2:5" x14ac:dyDescent="0.2">
      <c r="E80" s="52"/>
    </row>
    <row r="81" spans="5:5" x14ac:dyDescent="0.2">
      <c r="E81" s="52"/>
    </row>
    <row r="82" spans="5:5" x14ac:dyDescent="0.2">
      <c r="E82" s="52"/>
    </row>
    <row r="83" spans="5:5" x14ac:dyDescent="0.2">
      <c r="E83" s="52"/>
    </row>
    <row r="84" spans="5:5" x14ac:dyDescent="0.2">
      <c r="E84" s="52"/>
    </row>
    <row r="85" spans="5:5" x14ac:dyDescent="0.2">
      <c r="E85" s="52"/>
    </row>
    <row r="86" spans="5:5" x14ac:dyDescent="0.2">
      <c r="E86" s="52"/>
    </row>
    <row r="87" spans="5:5" x14ac:dyDescent="0.2">
      <c r="E87" s="52"/>
    </row>
    <row r="88" spans="5:5" x14ac:dyDescent="0.2">
      <c r="E88" s="52"/>
    </row>
    <row r="89" spans="5:5" x14ac:dyDescent="0.2">
      <c r="E89" s="52"/>
    </row>
    <row r="90" spans="5:5" x14ac:dyDescent="0.2">
      <c r="E90" s="52"/>
    </row>
    <row r="91" spans="5:5" x14ac:dyDescent="0.2">
      <c r="E91" s="52"/>
    </row>
    <row r="92" spans="5:5" x14ac:dyDescent="0.2">
      <c r="E92" s="52"/>
    </row>
    <row r="93" spans="5:5" x14ac:dyDescent="0.2">
      <c r="E93" s="52"/>
    </row>
    <row r="94" spans="5:5" x14ac:dyDescent="0.2">
      <c r="E94" s="52"/>
    </row>
    <row r="95" spans="5:5" x14ac:dyDescent="0.2">
      <c r="E95" s="52"/>
    </row>
    <row r="96" spans="5:5" x14ac:dyDescent="0.2">
      <c r="E96" s="52"/>
    </row>
    <row r="97" spans="5:5" x14ac:dyDescent="0.2">
      <c r="E97" s="52"/>
    </row>
    <row r="98" spans="5:5" x14ac:dyDescent="0.2">
      <c r="E98" s="52"/>
    </row>
    <row r="99" spans="5:5" x14ac:dyDescent="0.2">
      <c r="E99" s="52"/>
    </row>
    <row r="100" spans="5:5" x14ac:dyDescent="0.2">
      <c r="E100" s="52"/>
    </row>
    <row r="101" spans="5:5" x14ac:dyDescent="0.2">
      <c r="E101" s="52"/>
    </row>
    <row r="102" spans="5:5" x14ac:dyDescent="0.2">
      <c r="E102" s="52"/>
    </row>
  </sheetData>
  <mergeCells count="4">
    <mergeCell ref="B1:E1"/>
    <mergeCell ref="B5:E5"/>
    <mergeCell ref="C59:E59"/>
    <mergeCell ref="C60:E60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2022-09-09T17:51:37Z</cp:lastPrinted>
  <dcterms:created xsi:type="dcterms:W3CDTF">2022-09-09T17:48:24Z</dcterms:created>
  <dcterms:modified xsi:type="dcterms:W3CDTF">2022-09-09T17:57:05Z</dcterms:modified>
</cp:coreProperties>
</file>