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bankcloud-my.sharepoint.com/personal/walterandres_piche_abank_com_sv/Documents/Documentos/ESTADOS FINANCIEROS/JULIO/"/>
    </mc:Choice>
  </mc:AlternateContent>
  <xr:revisionPtr revIDLastSave="30" documentId="8_{07E6C644-7FCA-4F6D-A139-763463503E21}" xr6:coauthVersionLast="47" xr6:coauthVersionMax="47" xr10:uidLastSave="{8AE87D79-B7C8-4210-ADAF-871049BBEFE4}"/>
  <bookViews>
    <workbookView xWindow="-120" yWindow="-120" windowWidth="16635" windowHeight="8850" xr2:uid="{00000000-000D-0000-FFFF-FFFF00000000}"/>
  </bookViews>
  <sheets>
    <sheet name="BAL" sheetId="2" r:id="rId1"/>
    <sheet name="ER" sheetId="4" r:id="rId2"/>
  </sheets>
  <externalReferences>
    <externalReference r:id="rId3"/>
  </externalReferences>
  <definedNames>
    <definedName name="_xlnm.Print_Area" localSheetId="0">BAL!$B$1:$F$77</definedName>
    <definedName name="_xlnm.Print_Area" localSheetId="1">ER!$B$1:$D$51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4" l="1"/>
  <c r="J20" i="2"/>
  <c r="F35" i="2"/>
  <c r="E29" i="2"/>
  <c r="E34" i="2"/>
  <c r="F26" i="4" l="1"/>
  <c r="F18" i="4"/>
  <c r="G17" i="4"/>
  <c r="G30" i="4"/>
  <c r="G33" i="4"/>
  <c r="F8" i="4"/>
  <c r="F24" i="4" s="1"/>
  <c r="F31" i="4" s="1"/>
  <c r="E36" i="4"/>
  <c r="G36" i="4" s="1"/>
  <c r="E35" i="4"/>
  <c r="G35" i="4" s="1"/>
  <c r="E33" i="4"/>
  <c r="E32" i="4"/>
  <c r="G32" i="4" s="1"/>
  <c r="E30" i="4"/>
  <c r="E29" i="4"/>
  <c r="G29" i="4" s="1"/>
  <c r="E28" i="4"/>
  <c r="G28" i="4" s="1"/>
  <c r="E27" i="4"/>
  <c r="G27" i="4" s="1"/>
  <c r="E25" i="4"/>
  <c r="G25" i="4" s="1"/>
  <c r="E23" i="4"/>
  <c r="G23" i="4" s="1"/>
  <c r="E22" i="4"/>
  <c r="G22" i="4" s="1"/>
  <c r="E20" i="4"/>
  <c r="G20" i="4" s="1"/>
  <c r="E19" i="4"/>
  <c r="G19" i="4" s="1"/>
  <c r="E16" i="4"/>
  <c r="G16" i="4" s="1"/>
  <c r="E15" i="4"/>
  <c r="G15" i="4" s="1"/>
  <c r="E14" i="4"/>
  <c r="G14" i="4" s="1"/>
  <c r="E13" i="4"/>
  <c r="G13" i="4" s="1"/>
  <c r="E12" i="4"/>
  <c r="G12" i="4" s="1"/>
  <c r="E11" i="4"/>
  <c r="G11" i="4" s="1"/>
  <c r="E10" i="4"/>
  <c r="G10" i="4" s="1"/>
  <c r="E9" i="4"/>
  <c r="H37" i="2"/>
  <c r="H29" i="2"/>
  <c r="H14" i="2"/>
  <c r="H20" i="2" s="1"/>
  <c r="G40" i="2"/>
  <c r="I40" i="2" s="1"/>
  <c r="G39" i="2"/>
  <c r="G38" i="2"/>
  <c r="G35" i="2"/>
  <c r="G32" i="2"/>
  <c r="I32" i="2" s="1"/>
  <c r="G31" i="2"/>
  <c r="I31" i="2" s="1"/>
  <c r="G30" i="2"/>
  <c r="G28" i="2"/>
  <c r="I28" i="2" s="1"/>
  <c r="G26" i="2"/>
  <c r="I26" i="2" s="1"/>
  <c r="G25" i="2"/>
  <c r="I25" i="2" s="1"/>
  <c r="G24" i="2"/>
  <c r="I24" i="2" s="1"/>
  <c r="G23" i="2"/>
  <c r="G22" i="2"/>
  <c r="I22" i="2" s="1"/>
  <c r="G21" i="2"/>
  <c r="G19" i="2"/>
  <c r="G18" i="2"/>
  <c r="G17" i="2"/>
  <c r="G16" i="2"/>
  <c r="I16" i="2" s="1"/>
  <c r="G15" i="2"/>
  <c r="G13" i="2"/>
  <c r="G12" i="2"/>
  <c r="I12" i="2" s="1"/>
  <c r="G11" i="2"/>
  <c r="G10" i="2"/>
  <c r="I10" i="2" s="1"/>
  <c r="E8" i="4" l="1"/>
  <c r="G8" i="4" s="1"/>
  <c r="G9" i="4"/>
  <c r="H36" i="2"/>
  <c r="H41" i="2" s="1"/>
  <c r="H42" i="2" s="1"/>
  <c r="F34" i="4"/>
  <c r="F37" i="4" l="1"/>
  <c r="E18" i="4" l="1"/>
  <c r="G18" i="4" s="1"/>
  <c r="E14" i="2"/>
  <c r="G14" i="2" s="1"/>
  <c r="I14" i="2" s="1"/>
  <c r="G29" i="2" l="1"/>
  <c r="I29" i="2" s="1"/>
  <c r="G34" i="2" l="1"/>
  <c r="I34" i="2" s="1"/>
  <c r="D51" i="4" l="1"/>
  <c r="E20" i="2" l="1"/>
  <c r="G20" i="2" l="1"/>
  <c r="I20" i="2" s="1"/>
  <c r="E37" i="2" l="1"/>
  <c r="G37" i="2" l="1"/>
  <c r="E36" i="2"/>
  <c r="G36" i="2" l="1"/>
  <c r="I36" i="2" s="1"/>
  <c r="D26" i="4" l="1"/>
  <c r="E26" i="4" s="1"/>
  <c r="G26" i="4" s="1"/>
  <c r="D8" i="4"/>
  <c r="D24" i="4" s="1"/>
  <c r="E24" i="4" l="1"/>
  <c r="G24" i="4" s="1"/>
  <c r="D31" i="4" l="1"/>
  <c r="E31" i="4" s="1"/>
  <c r="G31" i="4" s="1"/>
  <c r="D34" i="4" l="1"/>
  <c r="E34" i="4" s="1"/>
  <c r="G34" i="4" s="1"/>
  <c r="E41" i="2"/>
  <c r="D37" i="4" l="1"/>
  <c r="D38" i="4" s="1"/>
  <c r="G41" i="2"/>
  <c r="E42" i="2"/>
  <c r="E37" i="4" l="1"/>
  <c r="G37" i="4" s="1"/>
</calcChain>
</file>

<file path=xl/sharedStrings.xml><?xml version="1.0" encoding="utf-8"?>
<sst xmlns="http://schemas.openxmlformats.org/spreadsheetml/2006/main" count="65" uniqueCount="58">
  <si>
    <t>ACTIVOS</t>
  </si>
  <si>
    <t>Activos de Intermediación</t>
  </si>
  <si>
    <t>Otros Activos</t>
  </si>
  <si>
    <t>Activo Fijo</t>
  </si>
  <si>
    <t>PASIVOS Y PATRIMONIO</t>
  </si>
  <si>
    <t>Pasivos de Intermediación</t>
  </si>
  <si>
    <t>Diversos</t>
  </si>
  <si>
    <t>Otros Pasivos</t>
  </si>
  <si>
    <t>Cuentas por pagar</t>
  </si>
  <si>
    <t>Provisiones</t>
  </si>
  <si>
    <t>Patrimonio</t>
  </si>
  <si>
    <t>Capital social pagado</t>
  </si>
  <si>
    <t>USD$</t>
  </si>
  <si>
    <t xml:space="preserve">Diversos </t>
  </si>
  <si>
    <t>Total Activo</t>
  </si>
  <si>
    <t>Total Pasivo</t>
  </si>
  <si>
    <t>TOTAL PASIVO Y PATRIMONIO</t>
  </si>
  <si>
    <t>Caja y Bancos</t>
  </si>
  <si>
    <t>Reportos y otras operaciones bursátiles</t>
  </si>
  <si>
    <t>Inversiones financieras</t>
  </si>
  <si>
    <t>Bienes inmuebles, muebles y otros, neto de depreciación</t>
  </si>
  <si>
    <t>Depósitos de clientes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</si>
  <si>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</si>
  <si>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</si>
  <si>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</si>
  <si>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</si>
  <si>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</si>
  <si>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</si>
  <si>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</si>
  <si>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</si>
  <si>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</si>
  <si>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</si>
  <si>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</si>
  <si>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Utilidad Antes de Gastos</t>
  </si>
  <si>
    <t>Gastos de Operación</t>
  </si>
  <si>
    <t>De funcionarios y empleados</t>
  </si>
  <si>
    <t>Generales</t>
  </si>
  <si>
    <t>Depreciaciones y amortizaciones</t>
  </si>
  <si>
    <t>Impuesto Sobre la Renta</t>
  </si>
  <si>
    <t>BALANCE GENERAL</t>
  </si>
  <si>
    <t>Contribución Especial</t>
  </si>
  <si>
    <t>Operaciones en moneda extranjera</t>
  </si>
  <si>
    <t>Otros Ingresos y Gastos (neto)</t>
  </si>
  <si>
    <t>Cartera de Préstamos ( neto)</t>
  </si>
  <si>
    <t>Reservas de capital, resultados acumulados y patrimonio no ganado</t>
  </si>
  <si>
    <t>BANCO ABANK, S.A.</t>
  </si>
  <si>
    <t>Utilidad en venta de Títulos Valores</t>
  </si>
  <si>
    <t>(Cifras expresadas en Dólares de los Estados Unidos de América)</t>
  </si>
  <si>
    <t xml:space="preserve">Utilidad antes de impuestos </t>
  </si>
  <si>
    <t>Utilidad  Neta</t>
  </si>
  <si>
    <t>Préstamos de otros bancos</t>
  </si>
  <si>
    <t>Intereses sobre préstamos</t>
  </si>
  <si>
    <t>Utilidad (Pérdida) de Operación</t>
  </si>
  <si>
    <t>Títulos de emisión propias</t>
  </si>
  <si>
    <t>Intereses sobre emisión de obligaciones</t>
  </si>
  <si>
    <t>AL 31 DE JULIO DE  2022</t>
  </si>
  <si>
    <t>JULIO/ 2022</t>
  </si>
  <si>
    <t>POR EL PERIODO DEL 01 AL 31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</si>
</sst>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7" formatCode="#,##0.0_ ;[Red]\-#,##0.0\ "/>
    <numFmt numFmtId="168" formatCode="#,##0.00_ ;[Red]\-#,##0.00\ "/>
    <numFmt numFmtId="169" formatCode="_([$$-409]* #,##0.00_);_([$$-409]* \(#,##0.00\);_([$$-409]* &quot;-&quot;??_);_(@_)"/>
    <numFmt numFmtId="170" formatCode="#,##0.0_);[Red]\(#,##0.0\)"/>
    <numFmt numFmtId="171" formatCode="#,##0.00;[Red]#,##0.00"/>
    <numFmt numFmtId="173" formatCode="_(* #,##0.0_);_(* \(#,##0.0\);_(* &quot;-&quot;??_);_(@_)"/>
    <numFmt numFmtId="174" formatCode="0.0"/>
    <numFmt numFmtId="175" formatCode="#,##0.00_ ;\-#,##0.00\ "/>
    <numFmt numFmtId="177" formatCode="_([$$-409]* #,##0.0_);_([$$-409]* \(#,##0.0\);_([$$-409]* &quot;-&quot;??_);_(@_)"/>
    <numFmt numFmtId="178" formatCode="#,##0.0;[Red]\-#,##0.0"/>
    <numFmt numFmtId="179" formatCode="#,##0.0;\-#,##0.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u val="doubleAccounting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44">
    <xf numFmtId="0" fontId="0" fillId="0" borderId="0" xfId="0"/>
    <xf numFmtId="0" fontId="4" fillId="2" borderId="0" xfId="0" applyFont="1" applyFill="1" applyBorder="1" applyAlignment="1">
      <alignment horizontal="right" vertical="top" wrapText="1"/>
    </xf>
    <xf numFmtId="0" fontId="0" fillId="2" borderId="0" xfId="0" applyFill="1" applyBorder="1"/>
    <xf numFmtId="167" fontId="0" fillId="2" borderId="0" xfId="0" applyNumberFormat="1" applyFill="1" applyBorder="1"/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166" fontId="0" fillId="2" borderId="0" xfId="0" applyNumberFormat="1" applyFill="1" applyBorder="1"/>
    <xf numFmtId="164" fontId="3" fillId="2" borderId="0" xfId="11" applyFont="1" applyFill="1" applyBorder="1" applyAlignment="1">
      <alignment vertical="top" wrapText="1"/>
    </xf>
    <xf numFmtId="0" fontId="0" fillId="2" borderId="5" xfId="0" applyFill="1" applyBorder="1"/>
    <xf numFmtId="0" fontId="0" fillId="2" borderId="8" xfId="0" applyFill="1" applyBorder="1"/>
    <xf numFmtId="0" fontId="3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right" vertical="top" wrapText="1"/>
    </xf>
    <xf numFmtId="167" fontId="0" fillId="2" borderId="8" xfId="0" applyNumberFormat="1" applyFill="1" applyBorder="1"/>
    <xf numFmtId="0" fontId="3" fillId="3" borderId="7" xfId="0" applyFont="1" applyFill="1" applyBorder="1" applyAlignment="1">
      <alignment wrapText="1"/>
    </xf>
    <xf numFmtId="0" fontId="7" fillId="3" borderId="7" xfId="0" applyFont="1" applyFill="1" applyBorder="1"/>
    <xf numFmtId="0" fontId="6" fillId="3" borderId="0" xfId="0" applyFont="1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6" fillId="0" borderId="4" xfId="0" applyFont="1" applyFill="1" applyBorder="1"/>
    <xf numFmtId="0" fontId="6" fillId="0" borderId="7" xfId="0" applyFont="1" applyFill="1" applyBorder="1"/>
    <xf numFmtId="0" fontId="6" fillId="0" borderId="9" xfId="0" applyFont="1" applyFill="1" applyBorder="1"/>
    <xf numFmtId="0" fontId="6" fillId="0" borderId="0" xfId="0" applyFont="1" applyFill="1" applyBorder="1" applyAlignment="1">
      <alignment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7" fontId="0" fillId="2" borderId="6" xfId="0" applyNumberFormat="1" applyFill="1" applyBorder="1"/>
    <xf numFmtId="0" fontId="4" fillId="0" borderId="6" xfId="0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center" wrapText="1"/>
    </xf>
    <xf numFmtId="165" fontId="0" fillId="2" borderId="0" xfId="0" applyNumberFormat="1" applyFill="1" applyBorder="1"/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165" fontId="13" fillId="2" borderId="0" xfId="1" applyFont="1" applyFill="1" applyBorder="1"/>
    <xf numFmtId="165" fontId="4" fillId="0" borderId="1" xfId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top" wrapText="1"/>
    </xf>
    <xf numFmtId="165" fontId="6" fillId="0" borderId="0" xfId="1" applyFont="1" applyFill="1" applyBorder="1"/>
    <xf numFmtId="165" fontId="0" fillId="2" borderId="0" xfId="1" applyFont="1" applyFill="1" applyBorder="1"/>
    <xf numFmtId="4" fontId="0" fillId="2" borderId="8" xfId="0" applyNumberFormat="1" applyFill="1" applyBorder="1"/>
    <xf numFmtId="170" fontId="6" fillId="0" borderId="0" xfId="5" applyNumberFormat="1" applyFont="1" applyFill="1" applyBorder="1"/>
    <xf numFmtId="40" fontId="3" fillId="0" borderId="0" xfId="5" applyNumberFormat="1" applyFont="1" applyFill="1" applyBorder="1" applyAlignment="1">
      <alignment horizontal="right" vertical="top" wrapText="1"/>
    </xf>
    <xf numFmtId="40" fontId="4" fillId="0" borderId="0" xfId="5" applyNumberFormat="1" applyFont="1" applyFill="1" applyBorder="1" applyAlignment="1">
      <alignment horizontal="right" vertical="top" wrapText="1"/>
    </xf>
    <xf numFmtId="165" fontId="7" fillId="0" borderId="2" xfId="12" applyFont="1" applyFill="1" applyBorder="1"/>
    <xf numFmtId="165" fontId="6" fillId="0" borderId="3" xfId="12" applyFont="1" applyFill="1" applyBorder="1"/>
    <xf numFmtId="40" fontId="6" fillId="0" borderId="1" xfId="5" applyNumberFormat="1" applyFont="1" applyFill="1" applyBorder="1" applyAlignment="1">
      <alignment vertical="center"/>
    </xf>
    <xf numFmtId="165" fontId="0" fillId="2" borderId="8" xfId="1" applyFont="1" applyFill="1" applyBorder="1"/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74" fontId="6" fillId="2" borderId="0" xfId="0" applyNumberFormat="1" applyFont="1" applyFill="1" applyBorder="1"/>
    <xf numFmtId="173" fontId="6" fillId="2" borderId="0" xfId="1" applyNumberFormat="1" applyFont="1" applyFill="1" applyBorder="1"/>
    <xf numFmtId="43" fontId="6" fillId="2" borderId="0" xfId="0" applyNumberFormat="1" applyFont="1" applyFill="1" applyBorder="1"/>
    <xf numFmtId="173" fontId="6" fillId="2" borderId="0" xfId="1" applyNumberFormat="1" applyFont="1" applyFill="1" applyBorder="1" applyAlignment="1">
      <alignment vertical="center"/>
    </xf>
    <xf numFmtId="169" fontId="6" fillId="0" borderId="0" xfId="0" applyNumberFormat="1" applyFont="1" applyFill="1" applyBorder="1"/>
    <xf numFmtId="165" fontId="0" fillId="2" borderId="8" xfId="0" applyNumberFormat="1" applyFill="1" applyBorder="1"/>
    <xf numFmtId="40" fontId="0" fillId="2" borderId="8" xfId="0" applyNumberFormat="1" applyFill="1" applyBorder="1"/>
    <xf numFmtId="165" fontId="0" fillId="2" borderId="3" xfId="1" applyFont="1" applyFill="1" applyBorder="1"/>
    <xf numFmtId="177" fontId="6" fillId="2" borderId="0" xfId="0" applyNumberFormat="1" applyFont="1" applyFill="1" applyBorder="1"/>
    <xf numFmtId="173" fontId="0" fillId="2" borderId="0" xfId="1" applyNumberFormat="1" applyFont="1" applyFill="1" applyBorder="1"/>
    <xf numFmtId="173" fontId="0" fillId="2" borderId="5" xfId="1" applyNumberFormat="1" applyFont="1" applyFill="1" applyBorder="1"/>
    <xf numFmtId="173" fontId="0" fillId="2" borderId="1" xfId="1" applyNumberFormat="1" applyFont="1" applyFill="1" applyBorder="1"/>
    <xf numFmtId="173" fontId="0" fillId="2" borderId="17" xfId="1" applyNumberFormat="1" applyFont="1" applyFill="1" applyBorder="1"/>
    <xf numFmtId="43" fontId="0" fillId="2" borderId="0" xfId="0" applyNumberFormat="1" applyFill="1" applyBorder="1"/>
    <xf numFmtId="173" fontId="7" fillId="0" borderId="2" xfId="12" applyNumberFormat="1" applyFont="1" applyFill="1" applyBorder="1"/>
    <xf numFmtId="173" fontId="0" fillId="2" borderId="3" xfId="1" applyNumberFormat="1" applyFont="1" applyFill="1" applyBorder="1"/>
    <xf numFmtId="173" fontId="13" fillId="2" borderId="0" xfId="1" applyNumberFormat="1" applyFont="1" applyFill="1" applyBorder="1"/>
    <xf numFmtId="177" fontId="3" fillId="2" borderId="12" xfId="0" applyNumberFormat="1" applyFont="1" applyFill="1" applyBorder="1" applyAlignment="1">
      <alignment vertical="top" wrapText="1"/>
    </xf>
    <xf numFmtId="173" fontId="6" fillId="2" borderId="12" xfId="1" applyNumberFormat="1" applyFont="1" applyFill="1" applyBorder="1" applyAlignment="1">
      <alignment vertical="center"/>
    </xf>
    <xf numFmtId="178" fontId="3" fillId="2" borderId="12" xfId="0" applyNumberFormat="1" applyFont="1" applyFill="1" applyBorder="1" applyAlignment="1">
      <alignment vertical="top" wrapText="1"/>
    </xf>
    <xf numFmtId="179" fontId="3" fillId="2" borderId="15" xfId="0" applyNumberFormat="1" applyFont="1" applyFill="1" applyBorder="1" applyAlignment="1">
      <alignment vertical="top" wrapText="1"/>
    </xf>
    <xf numFmtId="178" fontId="3" fillId="2" borderId="13" xfId="0" applyNumberFormat="1" applyFont="1" applyFill="1" applyBorder="1" applyAlignment="1">
      <alignment vertical="top" wrapText="1"/>
    </xf>
    <xf numFmtId="165" fontId="6" fillId="2" borderId="0" xfId="1" applyFont="1" applyFill="1" applyBorder="1"/>
    <xf numFmtId="171" fontId="0" fillId="0" borderId="18" xfId="4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12" fillId="0" borderId="21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vertical="top" wrapText="1"/>
    </xf>
    <xf numFmtId="169" fontId="3" fillId="2" borderId="18" xfId="0" applyNumberFormat="1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175" fontId="0" fillId="2" borderId="22" xfId="0" applyNumberFormat="1" applyFill="1" applyBorder="1" applyAlignment="1">
      <alignment vertical="top"/>
    </xf>
    <xf numFmtId="0" fontId="4" fillId="0" borderId="14" xfId="0" applyFont="1" applyBorder="1" applyAlignment="1">
      <alignment vertical="top" wrapText="1"/>
    </xf>
    <xf numFmtId="0" fontId="4" fillId="0" borderId="14" xfId="0" applyFont="1" applyFill="1" applyBorder="1" applyAlignment="1">
      <alignment horizontal="right" vertical="top" wrapText="1"/>
    </xf>
    <xf numFmtId="40" fontId="4" fillId="2" borderId="22" xfId="0" applyNumberFormat="1" applyFont="1" applyFill="1" applyBorder="1" applyAlignment="1">
      <alignment vertical="top" wrapText="1"/>
    </xf>
    <xf numFmtId="40" fontId="3" fillId="2" borderId="18" xfId="0" applyNumberFormat="1" applyFont="1" applyFill="1" applyBorder="1" applyAlignment="1">
      <alignment vertical="top" wrapText="1"/>
    </xf>
    <xf numFmtId="168" fontId="0" fillId="2" borderId="22" xfId="0" applyNumberFormat="1" applyFill="1" applyBorder="1" applyAlignment="1">
      <alignment vertical="top"/>
    </xf>
    <xf numFmtId="40" fontId="3" fillId="2" borderId="16" xfId="0" applyNumberFormat="1" applyFont="1" applyFill="1" applyBorder="1" applyAlignment="1">
      <alignment vertical="top" wrapText="1"/>
    </xf>
    <xf numFmtId="40" fontId="3" fillId="2" borderId="22" xfId="0" applyNumberFormat="1" applyFont="1" applyFill="1" applyBorder="1" applyAlignment="1">
      <alignment vertical="top" wrapText="1"/>
    </xf>
    <xf numFmtId="171" fontId="0" fillId="0" borderId="22" xfId="4" applyNumberFormat="1" applyFont="1" applyFill="1" applyBorder="1" applyAlignment="1">
      <alignment vertical="center"/>
    </xf>
    <xf numFmtId="171" fontId="0" fillId="0" borderId="22" xfId="4" applyNumberFormat="1" applyFont="1" applyFill="1" applyBorder="1" applyAlignment="1">
      <alignment horizontal="right" vertical="center"/>
    </xf>
    <xf numFmtId="0" fontId="6" fillId="0" borderId="22" xfId="0" applyFont="1" applyFill="1" applyBorder="1"/>
    <xf numFmtId="0" fontId="4" fillId="0" borderId="14" xfId="0" applyFont="1" applyFill="1" applyBorder="1" applyAlignment="1">
      <alignment horizontal="left" vertical="center" wrapText="1"/>
    </xf>
    <xf numFmtId="175" fontId="0" fillId="2" borderId="16" xfId="0" applyNumberFormat="1" applyFill="1" applyBorder="1" applyAlignment="1">
      <alignment vertical="center"/>
    </xf>
    <xf numFmtId="39" fontId="3" fillId="2" borderId="22" xfId="0" applyNumberFormat="1" applyFont="1" applyFill="1" applyBorder="1" applyAlignment="1">
      <alignment vertical="top" wrapText="1"/>
    </xf>
    <xf numFmtId="165" fontId="6" fillId="2" borderId="18" xfId="1" applyNumberFormat="1" applyFont="1" applyFill="1" applyBorder="1" applyAlignment="1">
      <alignment vertical="top"/>
    </xf>
    <xf numFmtId="0" fontId="4" fillId="0" borderId="14" xfId="0" applyFont="1" applyFill="1" applyBorder="1" applyAlignment="1">
      <alignment horizontal="left" vertical="top" wrapText="1"/>
    </xf>
    <xf numFmtId="39" fontId="4" fillId="2" borderId="22" xfId="0" applyNumberFormat="1" applyFont="1" applyFill="1" applyBorder="1" applyAlignment="1">
      <alignment vertical="top" wrapText="1"/>
    </xf>
    <xf numFmtId="39" fontId="4" fillId="2" borderId="18" xfId="0" applyNumberFormat="1" applyFont="1" applyFill="1" applyBorder="1" applyAlignment="1">
      <alignment vertical="top" wrapText="1"/>
    </xf>
    <xf numFmtId="164" fontId="3" fillId="2" borderId="23" xfId="11" applyFont="1" applyFill="1" applyBorder="1" applyAlignment="1">
      <alignment vertical="top" wrapText="1"/>
    </xf>
    <xf numFmtId="165" fontId="4" fillId="0" borderId="22" xfId="1" applyFont="1" applyFill="1" applyBorder="1" applyAlignment="1">
      <alignment horizontal="right" vertical="top" wrapText="1"/>
    </xf>
    <xf numFmtId="0" fontId="6" fillId="0" borderId="14" xfId="0" applyFont="1" applyFill="1" applyBorder="1" applyAlignment="1">
      <alignment vertical="top"/>
    </xf>
    <xf numFmtId="0" fontId="6" fillId="0" borderId="22" xfId="0" applyFont="1" applyFill="1" applyBorder="1" applyAlignment="1">
      <alignment vertical="top"/>
    </xf>
    <xf numFmtId="0" fontId="6" fillId="0" borderId="14" xfId="0" applyFont="1" applyFill="1" applyBorder="1"/>
    <xf numFmtId="0" fontId="6" fillId="0" borderId="24" xfId="0" applyFont="1" applyFill="1" applyBorder="1"/>
    <xf numFmtId="0" fontId="6" fillId="0" borderId="1" xfId="0" applyFont="1" applyFill="1" applyBorder="1"/>
    <xf numFmtId="0" fontId="6" fillId="0" borderId="18" xfId="0" applyFont="1" applyFill="1" applyBorder="1"/>
    <xf numFmtId="43" fontId="0" fillId="0" borderId="0" xfId="0" applyNumberFormat="1" applyFill="1" applyBorder="1"/>
    <xf numFmtId="168" fontId="6" fillId="2" borderId="0" xfId="0" applyNumberFormat="1" applyFont="1" applyFill="1" applyBorder="1"/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</cellXfs>
  <cellStyles count="17">
    <cellStyle name="Millares" xfId="1" builtinId="3"/>
    <cellStyle name="Millares 2" xfId="3" xr:uid="{00000000-0005-0000-0000-000001000000}"/>
    <cellStyle name="Millares 2 2" xfId="4" xr:uid="{00000000-0005-0000-0000-000002000000}"/>
    <cellStyle name="Millares 2 2 2" xfId="15" xr:uid="{00000000-0005-0000-0000-000003000000}"/>
    <cellStyle name="Millares 2 3" xfId="14" xr:uid="{00000000-0005-0000-0000-000004000000}"/>
    <cellStyle name="Millares 3" xfId="12" xr:uid="{00000000-0005-0000-0000-000005000000}"/>
    <cellStyle name="Moneda" xfId="11" builtinId="4"/>
    <cellStyle name="Moneda 2" xfId="16" xr:uid="{00000000-0005-0000-0000-000007000000}"/>
    <cellStyle name="Normal" xfId="0" builtinId="0"/>
    <cellStyle name="Normal 2" xfId="2" xr:uid="{00000000-0005-0000-0000-000009000000}"/>
    <cellStyle name="Normal 2 2" xfId="5" xr:uid="{00000000-0005-0000-0000-00000A000000}"/>
    <cellStyle name="Normal 2 2 2" xfId="6" xr:uid="{00000000-0005-0000-0000-00000B000000}"/>
    <cellStyle name="Normal 2 3" xfId="13" xr:uid="{00000000-0005-0000-0000-00000C000000}"/>
    <cellStyle name="Porcentual 2" xfId="7" xr:uid="{00000000-0005-0000-0000-00000D000000}"/>
    <cellStyle name="Porcentual 2 2" xfId="8" xr:uid="{00000000-0005-0000-0000-00000E000000}"/>
    <cellStyle name="Porcentual 2 2 2" xfId="9" xr:uid="{00000000-0005-0000-0000-00000F000000}"/>
    <cellStyle name="Porcentual 2 3" xfId="10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46</xdr:row>
      <xdr:rowOff>19049</xdr:rowOff>
    </xdr:from>
    <xdr:to>
      <xdr:col>1</xdr:col>
      <xdr:colOff>1933576</xdr:colOff>
      <xdr:row>48</xdr:row>
      <xdr:rowOff>41366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90576" y="7848599"/>
          <a:ext cx="1571625" cy="346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Luís Niño de Rivera Lajous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Presidente</a:t>
          </a:r>
          <a:endParaRPr lang="es-SV" sz="1000"/>
        </a:p>
      </xdr:txBody>
    </xdr:sp>
    <xdr:clientData/>
  </xdr:twoCellAnchor>
  <xdr:twoCellAnchor>
    <xdr:from>
      <xdr:col>1</xdr:col>
      <xdr:colOff>2238375</xdr:colOff>
      <xdr:row>46</xdr:row>
      <xdr:rowOff>38100</xdr:rowOff>
    </xdr:from>
    <xdr:to>
      <xdr:col>5</xdr:col>
      <xdr:colOff>0</xdr:colOff>
      <xdr:row>48</xdr:row>
      <xdr:rowOff>60416</xdr:rowOff>
    </xdr:to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667000" y="7867650"/>
          <a:ext cx="1847850" cy="3461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Carlos Septién Michel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Vicepresidente</a:t>
          </a:r>
        </a:p>
      </xdr:txBody>
    </xdr:sp>
    <xdr:clientData/>
  </xdr:twoCellAnchor>
  <xdr:twoCellAnchor>
    <xdr:from>
      <xdr:col>1</xdr:col>
      <xdr:colOff>142876</xdr:colOff>
      <xdr:row>53</xdr:row>
      <xdr:rowOff>9524</xdr:rowOff>
    </xdr:from>
    <xdr:to>
      <xdr:col>1</xdr:col>
      <xdr:colOff>2105026</xdr:colOff>
      <xdr:row>55</xdr:row>
      <xdr:rowOff>9823</xdr:rowOff>
    </xdr:to>
    <xdr:sp macro="" textlink="">
      <xdr:nvSpPr>
        <xdr:cNvPr id="19" name="4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71501" y="9258299"/>
          <a:ext cx="1962150" cy="324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Sergio Eduardo Gordillo Martínez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Suplente</a:t>
          </a:r>
          <a:endParaRPr lang="es-SV" sz="1000"/>
        </a:p>
      </xdr:txBody>
    </xdr:sp>
    <xdr:clientData/>
  </xdr:twoCellAnchor>
  <xdr:twoCellAnchor>
    <xdr:from>
      <xdr:col>1</xdr:col>
      <xdr:colOff>2076451</xdr:colOff>
      <xdr:row>53</xdr:row>
      <xdr:rowOff>19050</xdr:rowOff>
    </xdr:from>
    <xdr:to>
      <xdr:col>5</xdr:col>
      <xdr:colOff>0</xdr:colOff>
      <xdr:row>55</xdr:row>
      <xdr:rowOff>57150</xdr:rowOff>
    </xdr:to>
    <xdr:sp macro="" textlink="">
      <xdr:nvSpPr>
        <xdr:cNvPr id="20" name="5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505076" y="9305925"/>
          <a:ext cx="2139950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Fiorella Denise Pastor Mejía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Suplente</a:t>
          </a:r>
        </a:p>
      </xdr:txBody>
    </xdr:sp>
    <xdr:clientData/>
  </xdr:twoCellAnchor>
  <xdr:twoCellAnchor>
    <xdr:from>
      <xdr:col>1</xdr:col>
      <xdr:colOff>1924051</xdr:colOff>
      <xdr:row>58</xdr:row>
      <xdr:rowOff>149225</xdr:rowOff>
    </xdr:from>
    <xdr:to>
      <xdr:col>5</xdr:col>
      <xdr:colOff>0</xdr:colOff>
      <xdr:row>61</xdr:row>
      <xdr:rowOff>38100</xdr:rowOff>
    </xdr:to>
    <xdr:sp macro="" textlink="">
      <xdr:nvSpPr>
        <xdr:cNvPr id="22" name="Text Box 2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352676" y="11217275"/>
          <a:ext cx="2247900" cy="374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José de Jesus Monroy Garcia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Gerente General</a:t>
          </a:r>
        </a:p>
      </xdr:txBody>
    </xdr:sp>
    <xdr:clientData/>
  </xdr:twoCellAnchor>
  <xdr:twoCellAnchor>
    <xdr:from>
      <xdr:col>3</xdr:col>
      <xdr:colOff>861060</xdr:colOff>
      <xdr:row>68</xdr:row>
      <xdr:rowOff>10085</xdr:rowOff>
    </xdr:from>
    <xdr:to>
      <xdr:col>5</xdr:col>
      <xdr:colOff>449580</xdr:colOff>
      <xdr:row>70</xdr:row>
      <xdr:rowOff>32403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32220" y="9405545"/>
          <a:ext cx="2240280" cy="357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/>
        </a:p>
      </xdr:txBody>
    </xdr:sp>
    <xdr:clientData/>
  </xdr:twoCellAnchor>
  <xdr:twoCellAnchor>
    <xdr:from>
      <xdr:col>1</xdr:col>
      <xdr:colOff>104774</xdr:colOff>
      <xdr:row>67</xdr:row>
      <xdr:rowOff>120463</xdr:rowOff>
    </xdr:from>
    <xdr:to>
      <xdr:col>1</xdr:col>
      <xdr:colOff>2202180</xdr:colOff>
      <xdr:row>70</xdr:row>
      <xdr:rowOff>9338</xdr:rowOff>
    </xdr:to>
    <xdr:sp macro="" textlink="">
      <xdr:nvSpPr>
        <xdr:cNvPr id="11" name="Text Box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84834" y="9180643"/>
          <a:ext cx="2097406" cy="3917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Juan Carlos Lima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Representante Legal 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1</xdr:col>
      <xdr:colOff>1</xdr:colOff>
      <xdr:row>0</xdr:row>
      <xdr:rowOff>0</xdr:rowOff>
    </xdr:from>
    <xdr:to>
      <xdr:col>1</xdr:col>
      <xdr:colOff>1592580</xdr:colOff>
      <xdr:row>0</xdr:row>
      <xdr:rowOff>952500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1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167640</xdr:colOff>
      <xdr:row>0</xdr:row>
      <xdr:rowOff>137160</xdr:rowOff>
    </xdr:from>
    <xdr:to>
      <xdr:col>1</xdr:col>
      <xdr:colOff>1405890</xdr:colOff>
      <xdr:row>0</xdr:row>
      <xdr:rowOff>834390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37160"/>
          <a:ext cx="1234440" cy="6934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1318261</xdr:colOff>
      <xdr:row>40</xdr:row>
      <xdr:rowOff>9526</xdr:rowOff>
    </xdr:from>
    <xdr:to>
      <xdr:col>3</xdr:col>
      <xdr:colOff>1577340</xdr:colOff>
      <xdr:row>43</xdr:row>
      <xdr:rowOff>28575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42461" y="8277226"/>
          <a:ext cx="2362199" cy="5981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247649</xdr:colOff>
      <xdr:row>39</xdr:row>
      <xdr:rowOff>85726</xdr:rowOff>
    </xdr:from>
    <xdr:to>
      <xdr:col>1</xdr:col>
      <xdr:colOff>2491740</xdr:colOff>
      <xdr:row>42</xdr:row>
      <xdr:rowOff>60960</xdr:rowOff>
    </xdr:to>
    <xdr:sp macro="" textlink="">
      <xdr:nvSpPr>
        <xdr:cNvPr id="4" name="Text Box 2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47649" y="7408546"/>
          <a:ext cx="2244091" cy="5543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Juan Carlos Lima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Representante legal.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1594484</xdr:colOff>
      <xdr:row>1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</xdr:colOff>
      <xdr:row>0</xdr:row>
      <xdr:rowOff>160020</xdr:rowOff>
    </xdr:from>
    <xdr:to>
      <xdr:col>1</xdr:col>
      <xdr:colOff>1413510</xdr:colOff>
      <xdr:row>0</xdr:row>
      <xdr:rowOff>832485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60020"/>
          <a:ext cx="1310640" cy="66294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F%20CON%20PRESENTACION%20AL%20%2031%2007%2022%20AL%2030%2006%2022%20%20-%20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IO COPIA"/>
      <sheetName val=" BG"/>
      <sheetName val="ER"/>
      <sheetName val="Hoja2"/>
      <sheetName val="RESULTADO BALANCE EQUIv 31  "/>
      <sheetName val="BALANCE GENERAL"/>
      <sheetName val="ESTA RESU"/>
      <sheetName val="BALANCE 31 07 2022"/>
      <sheetName val="CHECK"/>
      <sheetName val="ACTIVO FIJO"/>
      <sheetName val="BALANCE 30 04 2022_"/>
      <sheetName val="TESORERIA NELLY"/>
      <sheetName val="Utilida en venta de Inversiones"/>
      <sheetName val="AF"/>
      <sheetName val="INVERSIONES Y REPORTOS"/>
      <sheetName val="CAJA Y BANCOS"/>
      <sheetName val="CARTERA CREDITOS"/>
      <sheetName val="DEPOSITOS"/>
      <sheetName val="Hoja3"/>
      <sheetName val="Intereses depositos"/>
      <sheetName val="RESERVAS SANEAMIENTO"/>
      <sheetName val="INGRESOS POR REPORTOS"/>
      <sheetName val="Intereses sobre prestamos"/>
      <sheetName val="gastos generales"/>
      <sheetName val="Otras comisiones 61100106"/>
      <sheetName val="Gráfico1"/>
      <sheetName val="Diversos- Activos"/>
      <sheetName val="Gastos personl"/>
      <sheetName val="COSTOS OPERACIONES INVERSIONES"/>
      <sheetName val="PATRIMONIO"/>
      <sheetName val="INGRE X SERVICIOS"/>
      <sheetName val="DETALLE PROVISIONES"/>
      <sheetName val="DIVERSOS"/>
      <sheetName val="DIVERSOS 2"/>
      <sheetName val="CUENTA POR PAGAR"/>
      <sheetName val="Prestamos conv acciones"/>
      <sheetName val="Otros ingresos y gastos"/>
      <sheetName val="30 06 2019"/>
      <sheetName val="Hoja1"/>
      <sheetName val="Consti reserva voluntaria"/>
      <sheetName val="Ajuste Reserva por Cuenta"/>
    </sheetNames>
    <sheetDataSet>
      <sheetData sheetId="0"/>
      <sheetData sheetId="1">
        <row r="17">
          <cell r="D17">
            <v>140494904.24000001</v>
          </cell>
        </row>
      </sheetData>
      <sheetData sheetId="2">
        <row r="32">
          <cell r="B32">
            <v>1713834.4926102958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8"/>
  <sheetViews>
    <sheetView showGridLines="0" tabSelected="1" zoomScaleNormal="100" workbookViewId="0">
      <selection activeCell="B72" sqref="B72"/>
    </sheetView>
  </sheetViews>
  <sheetFormatPr baseColWidth="10" defaultColWidth="9.140625" defaultRowHeight="12.75" x14ac:dyDescent="0.2"/>
  <cols>
    <col min="1" max="1" width="7" style="2" customWidth="1"/>
    <col min="2" max="2" width="59.7109375" style="2" customWidth="1"/>
    <col min="3" max="3" width="14.7109375" style="2" customWidth="1"/>
    <col min="4" max="4" width="19.42578125" style="2" customWidth="1"/>
    <col min="5" max="5" width="19.28515625" style="2" customWidth="1"/>
    <col min="6" max="6" width="16.7109375" style="3" customWidth="1"/>
    <col min="7" max="7" width="18.28515625" style="2" hidden="1" customWidth="1"/>
    <col min="8" max="8" width="22.42578125" style="76" hidden="1" customWidth="1"/>
    <col min="9" max="9" width="1.7109375" style="2" customWidth="1"/>
    <col min="10" max="10" width="16.7109375" style="2" customWidth="1"/>
    <col min="11" max="11" width="18.5703125" style="2" customWidth="1"/>
    <col min="12" max="12" width="19.42578125" style="2" customWidth="1"/>
    <col min="13" max="13" width="30.7109375" style="2" customWidth="1"/>
    <col min="14" max="14" width="20.28515625" style="2" customWidth="1"/>
    <col min="15" max="15" width="30.28515625" style="2" customWidth="1"/>
    <col min="16" max="16" width="25.85546875" style="2" customWidth="1"/>
    <col min="17" max="17" width="25" style="2" customWidth="1"/>
    <col min="18" max="18" width="37.140625" style="2" customWidth="1"/>
    <col min="19" max="19" width="58.85546875" style="2" customWidth="1"/>
    <col min="20" max="20" width="30.140625" style="2" customWidth="1"/>
    <col min="21" max="21" width="25" style="2" customWidth="1"/>
    <col min="22" max="22" width="19.7109375" style="2" customWidth="1"/>
    <col min="23" max="16384" width="9.140625" style="2"/>
  </cols>
  <sheetData>
    <row r="1" spans="1:22" ht="76.5" customHeight="1" x14ac:dyDescent="0.2">
      <c r="A1" s="1"/>
      <c r="B1" s="127"/>
      <c r="C1" s="128"/>
      <c r="D1" s="128"/>
      <c r="E1" s="128"/>
      <c r="F1" s="41"/>
      <c r="H1" s="7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15" x14ac:dyDescent="0.2">
      <c r="A2" s="1"/>
      <c r="B2" s="132" t="s">
        <v>45</v>
      </c>
      <c r="C2" s="133"/>
      <c r="D2" s="133"/>
      <c r="E2" s="133"/>
      <c r="F2" s="134"/>
    </row>
    <row r="3" spans="1:22" ht="15" x14ac:dyDescent="0.2">
      <c r="A3" s="1"/>
      <c r="B3" s="132" t="s">
        <v>39</v>
      </c>
      <c r="C3" s="133"/>
      <c r="D3" s="133"/>
      <c r="E3" s="133"/>
      <c r="F3" s="134"/>
    </row>
    <row r="4" spans="1:22" ht="15" x14ac:dyDescent="0.2">
      <c r="A4" s="1"/>
      <c r="B4" s="132" t="s">
        <v>55</v>
      </c>
      <c r="C4" s="133"/>
      <c r="D4" s="133"/>
      <c r="E4" s="133"/>
      <c r="F4" s="134"/>
    </row>
    <row r="5" spans="1:22" x14ac:dyDescent="0.2">
      <c r="A5" s="1"/>
      <c r="B5" s="129" t="s">
        <v>47</v>
      </c>
      <c r="C5" s="130"/>
      <c r="D5" s="130"/>
      <c r="E5" s="130"/>
      <c r="F5" s="131"/>
    </row>
    <row r="6" spans="1:22" x14ac:dyDescent="0.2">
      <c r="A6" s="1"/>
      <c r="B6" s="65"/>
      <c r="C6" s="66"/>
      <c r="D6" s="66"/>
      <c r="E6" s="66"/>
      <c r="F6" s="23"/>
    </row>
    <row r="7" spans="1:22" x14ac:dyDescent="0.2">
      <c r="A7" s="1"/>
      <c r="B7" s="65"/>
      <c r="C7" s="66"/>
      <c r="D7" s="66"/>
      <c r="E7" s="43" t="s">
        <v>56</v>
      </c>
      <c r="F7" s="18"/>
    </row>
    <row r="8" spans="1:22" x14ac:dyDescent="0.2">
      <c r="A8" s="1"/>
      <c r="B8" s="19" t="s">
        <v>0</v>
      </c>
      <c r="C8" s="5"/>
      <c r="D8" s="66"/>
      <c r="E8" s="66"/>
      <c r="F8" s="18"/>
    </row>
    <row r="9" spans="1:22" x14ac:dyDescent="0.2">
      <c r="A9" s="1"/>
      <c r="B9" s="20" t="s">
        <v>1</v>
      </c>
      <c r="C9" s="6"/>
      <c r="D9" s="4"/>
      <c r="E9" s="4"/>
      <c r="F9" s="18"/>
    </row>
    <row r="10" spans="1:22" ht="17.45" customHeight="1" x14ac:dyDescent="0.2">
      <c r="A10" s="1"/>
      <c r="B10" s="21" t="s">
        <v>17</v>
      </c>
      <c r="C10" s="4"/>
      <c r="D10" s="6" t="s">
        <v>12</v>
      </c>
      <c r="E10" s="54">
        <v>17600222.370000001</v>
      </c>
      <c r="F10" s="18"/>
      <c r="G10" s="76">
        <f>+E10/1000</f>
        <v>17600.22237</v>
      </c>
      <c r="H10" s="76">
        <v>16182.9</v>
      </c>
      <c r="I10" s="80">
        <f>+G10-H10</f>
        <v>1417.3223699999999</v>
      </c>
      <c r="J10" s="54"/>
    </row>
    <row r="11" spans="1:22" ht="18" hidden="1" customHeight="1" x14ac:dyDescent="0.2">
      <c r="A11" s="1"/>
      <c r="B11" s="21" t="s">
        <v>18</v>
      </c>
      <c r="C11" s="4"/>
      <c r="D11" s="4"/>
      <c r="E11" s="54">
        <v>0</v>
      </c>
      <c r="F11" s="18"/>
      <c r="G11" s="76">
        <f t="shared" ref="G11:G41" si="0">+E11/1000</f>
        <v>0</v>
      </c>
      <c r="J11" s="54"/>
    </row>
    <row r="12" spans="1:22" ht="21" customHeight="1" x14ac:dyDescent="0.2">
      <c r="A12" s="1"/>
      <c r="B12" s="21" t="s">
        <v>19</v>
      </c>
      <c r="C12" s="4"/>
      <c r="D12" s="4"/>
      <c r="E12" s="54">
        <v>8372987.7699999996</v>
      </c>
      <c r="F12" s="18"/>
      <c r="G12" s="76">
        <f t="shared" si="0"/>
        <v>8372.9877699999997</v>
      </c>
      <c r="H12" s="76">
        <v>3508.7</v>
      </c>
      <c r="I12" s="80">
        <f t="shared" ref="I12" si="1">+G12-H12</f>
        <v>4864.2877699999999</v>
      </c>
      <c r="J12" s="54"/>
    </row>
    <row r="13" spans="1:22" ht="19.5" customHeight="1" x14ac:dyDescent="0.2">
      <c r="A13" s="1"/>
      <c r="B13" s="21" t="s">
        <v>43</v>
      </c>
      <c r="C13" s="4"/>
      <c r="D13" s="4"/>
      <c r="E13" s="54">
        <v>102058432.07000001</v>
      </c>
      <c r="F13" s="18"/>
      <c r="G13" s="79">
        <f t="shared" si="0"/>
        <v>102058.43207000001</v>
      </c>
      <c r="H13" s="78">
        <v>77697.600000000006</v>
      </c>
      <c r="J13" s="54"/>
    </row>
    <row r="14" spans="1:22" ht="22.5" customHeight="1" x14ac:dyDescent="0.2">
      <c r="A14" s="1"/>
      <c r="B14" s="21"/>
      <c r="C14" s="4"/>
      <c r="D14" s="4"/>
      <c r="E14" s="60">
        <f>SUM(E10:E13)</f>
        <v>128031642.21000001</v>
      </c>
      <c r="F14" s="18"/>
      <c r="G14" s="76">
        <f t="shared" si="0"/>
        <v>128031.64221000001</v>
      </c>
      <c r="H14" s="76">
        <f>SUM(H10:H13)</f>
        <v>97389.200000000012</v>
      </c>
      <c r="I14" s="80">
        <f t="shared" ref="I14" si="2">+G14-H14</f>
        <v>30642.442209999994</v>
      </c>
      <c r="J14" s="54"/>
    </row>
    <row r="15" spans="1:22" x14ac:dyDescent="0.2">
      <c r="A15" s="1"/>
      <c r="B15" s="20" t="s">
        <v>2</v>
      </c>
      <c r="C15" s="6"/>
      <c r="D15" s="6"/>
      <c r="E15" s="57"/>
      <c r="F15" s="18"/>
      <c r="G15" s="76">
        <f t="shared" si="0"/>
        <v>0</v>
      </c>
      <c r="J15" s="54"/>
    </row>
    <row r="16" spans="1:22" ht="23.25" customHeight="1" x14ac:dyDescent="0.2">
      <c r="A16" s="1"/>
      <c r="B16" s="21" t="s">
        <v>13</v>
      </c>
      <c r="C16" s="4"/>
      <c r="D16" s="4"/>
      <c r="E16" s="54">
        <v>9700449.6799999997</v>
      </c>
      <c r="F16" s="18"/>
      <c r="G16" s="76">
        <f t="shared" si="0"/>
        <v>9700.4496799999997</v>
      </c>
      <c r="H16" s="76">
        <v>8111</v>
      </c>
      <c r="I16" s="80">
        <f t="shared" ref="I16" si="3">+G16-H16</f>
        <v>1589.4496799999997</v>
      </c>
      <c r="J16" s="54"/>
    </row>
    <row r="17" spans="1:10" x14ac:dyDescent="0.2">
      <c r="A17" s="1"/>
      <c r="B17" s="20" t="s">
        <v>3</v>
      </c>
      <c r="C17" s="6"/>
      <c r="D17" s="6"/>
      <c r="E17" s="57"/>
      <c r="F17" s="18"/>
      <c r="G17" s="76">
        <f t="shared" si="0"/>
        <v>0</v>
      </c>
      <c r="J17" s="54"/>
    </row>
    <row r="18" spans="1:10" ht="12" customHeight="1" x14ac:dyDescent="0.2">
      <c r="A18" s="1"/>
      <c r="B18" s="21" t="s">
        <v>20</v>
      </c>
      <c r="C18" s="4"/>
      <c r="D18" s="4"/>
      <c r="E18" s="54">
        <v>2762812.3499999996</v>
      </c>
      <c r="F18" s="18"/>
      <c r="G18" s="76">
        <f t="shared" si="0"/>
        <v>2762.8123499999997</v>
      </c>
      <c r="H18" s="76">
        <v>3362.1</v>
      </c>
      <c r="I18" s="80"/>
      <c r="J18" s="54"/>
    </row>
    <row r="19" spans="1:10" x14ac:dyDescent="0.2">
      <c r="A19" s="1"/>
      <c r="B19" s="21"/>
      <c r="C19" s="4"/>
      <c r="D19" s="4"/>
      <c r="E19" s="56"/>
      <c r="F19" s="18"/>
      <c r="G19" s="76">
        <f t="shared" si="0"/>
        <v>0</v>
      </c>
      <c r="J19" s="54"/>
    </row>
    <row r="20" spans="1:10" ht="13.5" thickBot="1" x14ac:dyDescent="0.25">
      <c r="A20" s="1"/>
      <c r="B20" s="125" t="s">
        <v>14</v>
      </c>
      <c r="C20" s="126"/>
      <c r="D20" s="16" t="s">
        <v>12</v>
      </c>
      <c r="E20" s="59">
        <f>+E14+E16+E18</f>
        <v>140494904.24000001</v>
      </c>
      <c r="F20" s="55"/>
      <c r="G20" s="76">
        <f t="shared" si="0"/>
        <v>140494.90424</v>
      </c>
      <c r="H20" s="81">
        <f>+H14+H16+H18</f>
        <v>108862.30000000002</v>
      </c>
      <c r="I20" s="123">
        <f t="shared" ref="I20" si="4">+G20-H20</f>
        <v>31632.604239999986</v>
      </c>
      <c r="J20" s="54">
        <f>+E20-'[1] BG'!$D$17</f>
        <v>0</v>
      </c>
    </row>
    <row r="21" spans="1:10" ht="13.15" customHeight="1" thickTop="1" x14ac:dyDescent="0.2">
      <c r="A21" s="1"/>
      <c r="B21" s="63"/>
      <c r="C21" s="64"/>
      <c r="D21" s="6"/>
      <c r="E21" s="57"/>
      <c r="F21" s="72"/>
      <c r="G21" s="76">
        <f t="shared" si="0"/>
        <v>0</v>
      </c>
      <c r="J21" s="54"/>
    </row>
    <row r="22" spans="1:10" x14ac:dyDescent="0.2">
      <c r="A22" s="1"/>
      <c r="B22" s="19" t="s">
        <v>4</v>
      </c>
      <c r="C22" s="5"/>
      <c r="D22" s="66"/>
      <c r="E22" s="58"/>
      <c r="F22" s="18"/>
      <c r="G22" s="76">
        <f t="shared" si="0"/>
        <v>0</v>
      </c>
      <c r="I22" s="80">
        <f t="shared" ref="I22" si="5">+G22-H22</f>
        <v>0</v>
      </c>
      <c r="J22" s="54"/>
    </row>
    <row r="23" spans="1:10" x14ac:dyDescent="0.2">
      <c r="A23" s="1"/>
      <c r="B23" s="20" t="s">
        <v>5</v>
      </c>
      <c r="C23" s="6"/>
      <c r="D23" s="6"/>
      <c r="E23" s="57"/>
      <c r="F23" s="18"/>
      <c r="G23" s="76">
        <f t="shared" si="0"/>
        <v>0</v>
      </c>
      <c r="J23" s="54"/>
    </row>
    <row r="24" spans="1:10" ht="20.25" customHeight="1" x14ac:dyDescent="0.2">
      <c r="A24" s="1"/>
      <c r="B24" s="21" t="s">
        <v>21</v>
      </c>
      <c r="C24" s="4"/>
      <c r="D24" s="4"/>
      <c r="E24" s="54">
        <v>96140680.789999992</v>
      </c>
      <c r="F24" s="62"/>
      <c r="G24" s="76">
        <f t="shared" si="0"/>
        <v>96140.680789999999</v>
      </c>
      <c r="H24" s="76">
        <v>75878.8</v>
      </c>
      <c r="I24" s="80">
        <f t="shared" ref="I24:I29" si="6">+G24-H24</f>
        <v>20261.880789999996</v>
      </c>
      <c r="J24" s="54"/>
    </row>
    <row r="25" spans="1:10" ht="18" customHeight="1" x14ac:dyDescent="0.2">
      <c r="A25" s="1"/>
      <c r="B25" s="21" t="s">
        <v>50</v>
      </c>
      <c r="C25" s="4"/>
      <c r="D25" s="4"/>
      <c r="E25" s="54">
        <v>3017753.42</v>
      </c>
      <c r="F25" s="62"/>
      <c r="G25" s="76">
        <f t="shared" si="0"/>
        <v>3017.75342</v>
      </c>
      <c r="H25" s="76">
        <v>3015.8</v>
      </c>
      <c r="I25" s="80">
        <f t="shared" si="6"/>
        <v>1.9534199999998236</v>
      </c>
      <c r="J25" s="54"/>
    </row>
    <row r="26" spans="1:10" ht="15.6" customHeight="1" x14ac:dyDescent="0.2">
      <c r="A26" s="1"/>
      <c r="B26" s="21" t="s">
        <v>18</v>
      </c>
      <c r="C26" s="4"/>
      <c r="D26" s="4"/>
      <c r="E26" s="54">
        <v>0</v>
      </c>
      <c r="F26" s="62"/>
      <c r="G26" s="76">
        <f t="shared" si="0"/>
        <v>0</v>
      </c>
      <c r="I26" s="80">
        <f t="shared" si="6"/>
        <v>0</v>
      </c>
      <c r="J26" s="54"/>
    </row>
    <row r="27" spans="1:10" ht="15.6" customHeight="1" x14ac:dyDescent="0.2">
      <c r="A27" s="1"/>
      <c r="B27" s="21" t="s">
        <v>53</v>
      </c>
      <c r="C27" s="4"/>
      <c r="D27" s="4"/>
      <c r="E27" s="54">
        <v>7323342.5999999996</v>
      </c>
      <c r="F27" s="62"/>
      <c r="G27" s="76"/>
      <c r="I27" s="80"/>
      <c r="J27" s="54"/>
    </row>
    <row r="28" spans="1:10" ht="18.75" customHeight="1" x14ac:dyDescent="0.2">
      <c r="A28" s="1"/>
      <c r="B28" s="21" t="s">
        <v>6</v>
      </c>
      <c r="C28" s="4"/>
      <c r="D28" s="4"/>
      <c r="E28" s="54">
        <v>738127.19</v>
      </c>
      <c r="F28" s="62"/>
      <c r="G28" s="76">
        <f t="shared" si="0"/>
        <v>738.12718999999993</v>
      </c>
      <c r="H28" s="76">
        <v>89.8</v>
      </c>
      <c r="I28" s="80">
        <f t="shared" si="6"/>
        <v>648.32718999999997</v>
      </c>
      <c r="J28" s="54"/>
    </row>
    <row r="29" spans="1:10" ht="12.75" customHeight="1" x14ac:dyDescent="0.2">
      <c r="A29" s="1"/>
      <c r="B29" s="22"/>
      <c r="C29" s="1"/>
      <c r="D29" s="1"/>
      <c r="E29" s="74">
        <f>+E24+E25+E28+E26+E27</f>
        <v>107219903.99999999</v>
      </c>
      <c r="F29" s="62"/>
      <c r="G29" s="76">
        <f t="shared" si="0"/>
        <v>107219.90399999998</v>
      </c>
      <c r="H29" s="82">
        <f>+H24+H25+H28</f>
        <v>78984.400000000009</v>
      </c>
      <c r="I29" s="80">
        <f t="shared" si="6"/>
        <v>28235.503999999972</v>
      </c>
      <c r="J29" s="54"/>
    </row>
    <row r="30" spans="1:10" x14ac:dyDescent="0.2">
      <c r="A30" s="1"/>
      <c r="B30" s="20" t="s">
        <v>7</v>
      </c>
      <c r="C30" s="6"/>
      <c r="D30" s="6"/>
      <c r="E30" s="57"/>
      <c r="F30" s="62"/>
      <c r="G30" s="76">
        <f t="shared" si="0"/>
        <v>0</v>
      </c>
      <c r="J30" s="54"/>
    </row>
    <row r="31" spans="1:10" x14ac:dyDescent="0.2">
      <c r="A31" s="1"/>
      <c r="B31" s="21" t="s">
        <v>8</v>
      </c>
      <c r="C31" s="4"/>
      <c r="D31" s="4"/>
      <c r="E31" s="54">
        <v>2626310.33</v>
      </c>
      <c r="F31" s="62"/>
      <c r="G31" s="76">
        <f t="shared" si="0"/>
        <v>2626.3103300000002</v>
      </c>
      <c r="H31" s="76">
        <v>1582.6</v>
      </c>
      <c r="I31" s="80">
        <f t="shared" ref="I31:I32" si="7">+G31-H31</f>
        <v>1043.7103300000003</v>
      </c>
      <c r="J31" s="54"/>
    </row>
    <row r="32" spans="1:10" x14ac:dyDescent="0.2">
      <c r="A32" s="1"/>
      <c r="B32" s="21" t="s">
        <v>9</v>
      </c>
      <c r="C32" s="4"/>
      <c r="D32" s="4"/>
      <c r="E32" s="54">
        <v>1236884.99</v>
      </c>
      <c r="F32" s="62"/>
      <c r="G32" s="76">
        <f t="shared" si="0"/>
        <v>1236.88499</v>
      </c>
      <c r="H32" s="76">
        <v>684.8</v>
      </c>
      <c r="I32" s="80">
        <f t="shared" si="7"/>
        <v>552.08499000000006</v>
      </c>
      <c r="J32" s="54"/>
    </row>
    <row r="33" spans="1:10" x14ac:dyDescent="0.2">
      <c r="A33" s="1"/>
      <c r="B33" s="21" t="s">
        <v>6</v>
      </c>
      <c r="C33" s="4"/>
      <c r="D33" s="4"/>
      <c r="E33" s="54">
        <v>87463.83</v>
      </c>
      <c r="F33" s="62"/>
      <c r="G33" s="76"/>
      <c r="I33" s="80"/>
      <c r="J33" s="54"/>
    </row>
    <row r="34" spans="1:10" ht="22.9" customHeight="1" x14ac:dyDescent="0.2">
      <c r="A34" s="1"/>
      <c r="B34" s="21"/>
      <c r="C34" s="4"/>
      <c r="D34" s="4"/>
      <c r="E34" s="74">
        <f>+E31+E32+E33</f>
        <v>3950659.1500000004</v>
      </c>
      <c r="F34" s="62"/>
      <c r="G34" s="76">
        <f t="shared" si="0"/>
        <v>3950.6591500000004</v>
      </c>
      <c r="H34" s="76">
        <v>2267.4</v>
      </c>
      <c r="I34" s="80">
        <f t="shared" ref="I34" si="8">+G34-H34</f>
        <v>1683.2591500000003</v>
      </c>
      <c r="J34" s="54"/>
    </row>
    <row r="35" spans="1:10" ht="13.9" customHeight="1" x14ac:dyDescent="0.2">
      <c r="A35" s="1"/>
      <c r="B35" s="21"/>
      <c r="C35" s="4"/>
      <c r="D35" s="4"/>
      <c r="E35" s="61"/>
      <c r="F35" s="62">
        <f t="shared" ref="F35" si="9">+E35*-1</f>
        <v>0</v>
      </c>
      <c r="G35" s="76">
        <f t="shared" si="0"/>
        <v>0</v>
      </c>
      <c r="J35" s="54"/>
    </row>
    <row r="36" spans="1:10" ht="17.45" customHeight="1" x14ac:dyDescent="0.2">
      <c r="A36" s="1"/>
      <c r="B36" s="49" t="s">
        <v>15</v>
      </c>
      <c r="C36" s="48"/>
      <c r="D36" s="46"/>
      <c r="E36" s="74">
        <f>+E29+E34</f>
        <v>111170563.14999999</v>
      </c>
      <c r="F36" s="73"/>
      <c r="G36" s="76">
        <f t="shared" si="0"/>
        <v>111170.56314999999</v>
      </c>
      <c r="H36" s="82">
        <f>+H29+H34</f>
        <v>81251.8</v>
      </c>
      <c r="I36" s="80">
        <f t="shared" ref="I36" si="10">+G36-H36</f>
        <v>29918.763149999984</v>
      </c>
      <c r="J36" s="54"/>
    </row>
    <row r="37" spans="1:10" ht="21.6" customHeight="1" x14ac:dyDescent="0.2">
      <c r="A37" s="1"/>
      <c r="B37" s="47" t="s">
        <v>10</v>
      </c>
      <c r="C37" s="48"/>
      <c r="D37" s="48"/>
      <c r="E37" s="51">
        <f>+E38+E39</f>
        <v>29324341.090000004</v>
      </c>
      <c r="F37" s="18"/>
      <c r="G37" s="76">
        <f t="shared" si="0"/>
        <v>29324.341090000005</v>
      </c>
      <c r="H37" s="51">
        <f>+H38+H39</f>
        <v>27610.5</v>
      </c>
      <c r="J37" s="54"/>
    </row>
    <row r="38" spans="1:10" ht="21.6" customHeight="1" x14ac:dyDescent="0.2">
      <c r="A38" s="1"/>
      <c r="B38" s="45" t="s">
        <v>11</v>
      </c>
      <c r="C38" s="46"/>
      <c r="D38" s="46"/>
      <c r="E38" s="54">
        <v>20333675</v>
      </c>
      <c r="F38" s="62"/>
      <c r="G38" s="76">
        <f t="shared" si="0"/>
        <v>20333.674999999999</v>
      </c>
      <c r="H38" s="76">
        <v>20333.7</v>
      </c>
      <c r="I38" s="80"/>
      <c r="J38" s="54"/>
    </row>
    <row r="39" spans="1:10" ht="21.6" customHeight="1" x14ac:dyDescent="0.2">
      <c r="A39" s="1"/>
      <c r="B39" s="45" t="s">
        <v>44</v>
      </c>
      <c r="C39" s="48"/>
      <c r="D39" s="48"/>
      <c r="E39" s="54">
        <v>8990666.0900000036</v>
      </c>
      <c r="F39" s="62"/>
      <c r="G39" s="76">
        <f t="shared" si="0"/>
        <v>8990.6660900000043</v>
      </c>
      <c r="H39" s="76">
        <v>7276.8</v>
      </c>
      <c r="J39" s="54"/>
    </row>
    <row r="40" spans="1:10" x14ac:dyDescent="0.2">
      <c r="B40" s="21"/>
      <c r="C40" s="4"/>
      <c r="D40" s="4"/>
      <c r="E40" s="44"/>
      <c r="F40" s="18"/>
      <c r="G40" s="76">
        <f t="shared" si="0"/>
        <v>0</v>
      </c>
      <c r="I40" s="80">
        <f t="shared" ref="I40" si="11">+G40-H40</f>
        <v>0</v>
      </c>
      <c r="J40" s="54"/>
    </row>
    <row r="41" spans="1:10" ht="15" x14ac:dyDescent="0.35">
      <c r="B41" s="24" t="s">
        <v>16</v>
      </c>
      <c r="C41" s="6"/>
      <c r="D41" s="6" t="s">
        <v>12</v>
      </c>
      <c r="E41" s="50">
        <f>+E36+E37</f>
        <v>140494904.24000001</v>
      </c>
      <c r="F41" s="18"/>
      <c r="G41" s="76">
        <f t="shared" si="0"/>
        <v>140494.90424</v>
      </c>
      <c r="H41" s="83">
        <f>+H36+H37</f>
        <v>108862.3</v>
      </c>
      <c r="J41" s="54"/>
    </row>
    <row r="42" spans="1:10" x14ac:dyDescent="0.2">
      <c r="B42" s="25"/>
      <c r="C42" s="26"/>
      <c r="E42" s="54">
        <f>+E20-E41</f>
        <v>0</v>
      </c>
      <c r="F42" s="62"/>
      <c r="G42" s="54"/>
      <c r="H42" s="54">
        <f>+H20-H41</f>
        <v>0</v>
      </c>
      <c r="J42" s="54"/>
    </row>
    <row r="43" spans="1:10" x14ac:dyDescent="0.2">
      <c r="B43" s="25"/>
      <c r="C43" s="26"/>
      <c r="E43" s="44"/>
      <c r="F43" s="18"/>
      <c r="J43" s="54"/>
    </row>
    <row r="44" spans="1:10" x14ac:dyDescent="0.2">
      <c r="B44" s="27"/>
      <c r="D44" s="15"/>
      <c r="E44" s="44"/>
      <c r="F44" s="18"/>
    </row>
    <row r="45" spans="1:10" x14ac:dyDescent="0.2">
      <c r="B45" s="27"/>
      <c r="F45" s="18"/>
    </row>
    <row r="46" spans="1:10" hidden="1" x14ac:dyDescent="0.2">
      <c r="B46" s="27"/>
      <c r="F46" s="18"/>
    </row>
    <row r="47" spans="1:10" hidden="1" x14ac:dyDescent="0.2">
      <c r="B47" s="27"/>
      <c r="F47" s="18"/>
    </row>
    <row r="48" spans="1:10" hidden="1" x14ac:dyDescent="0.2">
      <c r="B48" s="27"/>
      <c r="F48" s="18"/>
    </row>
    <row r="49" spans="2:6" hidden="1" x14ac:dyDescent="0.2">
      <c r="B49" s="27"/>
      <c r="F49" s="18"/>
    </row>
    <row r="50" spans="2:6" hidden="1" x14ac:dyDescent="0.2">
      <c r="B50" s="27"/>
      <c r="F50" s="18"/>
    </row>
    <row r="51" spans="2:6" hidden="1" x14ac:dyDescent="0.2">
      <c r="B51" s="27"/>
      <c r="F51" s="18"/>
    </row>
    <row r="52" spans="2:6" hidden="1" x14ac:dyDescent="0.2">
      <c r="B52" s="27"/>
      <c r="F52" s="18"/>
    </row>
    <row r="53" spans="2:6" hidden="1" x14ac:dyDescent="0.2">
      <c r="B53" s="27"/>
      <c r="F53" s="18"/>
    </row>
    <row r="54" spans="2:6" hidden="1" x14ac:dyDescent="0.2">
      <c r="B54" s="27"/>
      <c r="F54" s="18"/>
    </row>
    <row r="55" spans="2:6" hidden="1" x14ac:dyDescent="0.2">
      <c r="B55" s="28"/>
      <c r="C55" s="7"/>
      <c r="F55" s="18"/>
    </row>
    <row r="56" spans="2:6" hidden="1" x14ac:dyDescent="0.2">
      <c r="B56" s="29"/>
      <c r="C56" s="9"/>
      <c r="F56" s="18"/>
    </row>
    <row r="57" spans="2:6" hidden="1" x14ac:dyDescent="0.2">
      <c r="B57" s="27"/>
      <c r="F57" s="18"/>
    </row>
    <row r="58" spans="2:6" hidden="1" x14ac:dyDescent="0.2">
      <c r="B58" s="27"/>
      <c r="F58" s="18"/>
    </row>
    <row r="59" spans="2:6" hidden="1" x14ac:dyDescent="0.2">
      <c r="B59" s="27"/>
      <c r="F59" s="18"/>
    </row>
    <row r="60" spans="2:6" hidden="1" x14ac:dyDescent="0.2">
      <c r="B60" s="27"/>
      <c r="F60" s="18"/>
    </row>
    <row r="61" spans="2:6" hidden="1" x14ac:dyDescent="0.2">
      <c r="B61" s="27"/>
      <c r="F61" s="18"/>
    </row>
    <row r="62" spans="2:6" hidden="1" x14ac:dyDescent="0.2">
      <c r="B62" s="27"/>
      <c r="F62" s="18"/>
    </row>
    <row r="63" spans="2:6" hidden="1" x14ac:dyDescent="0.2">
      <c r="B63" s="27"/>
      <c r="F63" s="18"/>
    </row>
    <row r="64" spans="2:6" hidden="1" x14ac:dyDescent="0.2">
      <c r="B64" s="27"/>
      <c r="F64" s="18"/>
    </row>
    <row r="65" spans="2:6" hidden="1" x14ac:dyDescent="0.2">
      <c r="B65" s="27"/>
      <c r="F65" s="18"/>
    </row>
    <row r="66" spans="2:6" hidden="1" x14ac:dyDescent="0.2">
      <c r="B66" s="27"/>
      <c r="F66" s="18"/>
    </row>
    <row r="67" spans="2:6" x14ac:dyDescent="0.2">
      <c r="B67" s="27"/>
      <c r="F67" s="18"/>
    </row>
    <row r="68" spans="2:6" x14ac:dyDescent="0.2">
      <c r="B68" s="27"/>
      <c r="F68" s="18"/>
    </row>
    <row r="69" spans="2:6" x14ac:dyDescent="0.2">
      <c r="B69" s="27"/>
      <c r="F69" s="18"/>
    </row>
    <row r="70" spans="2:6" x14ac:dyDescent="0.2">
      <c r="B70" s="27"/>
      <c r="F70" s="18"/>
    </row>
    <row r="71" spans="2:6" x14ac:dyDescent="0.2">
      <c r="B71" s="27"/>
      <c r="F71" s="18"/>
    </row>
    <row r="72" spans="2:6" x14ac:dyDescent="0.2">
      <c r="B72" s="27"/>
      <c r="F72" s="18"/>
    </row>
    <row r="73" spans="2:6" x14ac:dyDescent="0.2">
      <c r="B73" s="27"/>
      <c r="F73" s="18"/>
    </row>
    <row r="74" spans="2:6" x14ac:dyDescent="0.2">
      <c r="B74" s="27"/>
      <c r="F74" s="18"/>
    </row>
    <row r="75" spans="2:6" x14ac:dyDescent="0.2">
      <c r="B75" s="27"/>
      <c r="F75" s="18"/>
    </row>
    <row r="76" spans="2:6" x14ac:dyDescent="0.2">
      <c r="B76" s="27"/>
      <c r="F76" s="18"/>
    </row>
    <row r="77" spans="2:6" ht="13.5" thickBot="1" x14ac:dyDescent="0.25">
      <c r="B77" s="30"/>
      <c r="C77" s="31"/>
      <c r="D77" s="31"/>
      <c r="E77" s="31"/>
      <c r="F77" s="32"/>
    </row>
    <row r="78" spans="2:6" x14ac:dyDescent="0.2">
      <c r="F78" s="2"/>
    </row>
    <row r="79" spans="2:6" x14ac:dyDescent="0.2">
      <c r="F79" s="2"/>
    </row>
    <row r="80" spans="2:6" x14ac:dyDescent="0.2">
      <c r="F80" s="2"/>
    </row>
    <row r="81" spans="4:6" x14ac:dyDescent="0.2">
      <c r="D81" s="54"/>
      <c r="F81" s="2"/>
    </row>
    <row r="82" spans="4:6" x14ac:dyDescent="0.2">
      <c r="D82" s="54"/>
      <c r="F82" s="2"/>
    </row>
    <row r="83" spans="4:6" x14ac:dyDescent="0.2">
      <c r="D83" s="54"/>
      <c r="F83" s="2"/>
    </row>
    <row r="84" spans="4:6" x14ac:dyDescent="0.2">
      <c r="D84" s="54"/>
      <c r="E84" s="44"/>
      <c r="F84" s="2"/>
    </row>
    <row r="85" spans="4:6" x14ac:dyDescent="0.2">
      <c r="D85" s="54"/>
      <c r="F85" s="2"/>
    </row>
    <row r="86" spans="4:6" x14ac:dyDescent="0.2">
      <c r="D86" s="54"/>
    </row>
    <row r="87" spans="4:6" x14ac:dyDescent="0.2">
      <c r="D87" s="54"/>
    </row>
    <row r="88" spans="4:6" x14ac:dyDescent="0.2">
      <c r="D88" s="54"/>
    </row>
  </sheetData>
  <mergeCells count="6">
    <mergeCell ref="B20:C20"/>
    <mergeCell ref="B1:E1"/>
    <mergeCell ref="B5:F5"/>
    <mergeCell ref="B4:F4"/>
    <mergeCell ref="B3:F3"/>
    <mergeCell ref="B2:F2"/>
  </mergeCells>
  <phoneticPr fontId="5" type="noConversion"/>
  <printOptions horizontalCentered="1"/>
  <pageMargins left="0.98425196850393704" right="0.98425196850393704" top="0.51181102362204722" bottom="0.74803149606299213" header="0" footer="0"/>
  <pageSetup scale="70"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67"/>
  <sheetViews>
    <sheetView showGridLines="0" topLeftCell="B37" zoomScaleNormal="100" workbookViewId="0">
      <selection activeCell="C44" sqref="C44"/>
    </sheetView>
  </sheetViews>
  <sheetFormatPr baseColWidth="10" defaultColWidth="9.140625" defaultRowHeight="12.75" x14ac:dyDescent="0.2"/>
  <cols>
    <col min="1" max="1" width="5.140625" style="10" hidden="1" customWidth="1"/>
    <col min="2" max="2" width="45.5703125" style="10" customWidth="1"/>
    <col min="3" max="3" width="30.7109375" style="10" customWidth="1"/>
    <col min="4" max="4" width="25.28515625" style="10" customWidth="1"/>
    <col min="5" max="5" width="18" style="8" hidden="1" customWidth="1"/>
    <col min="6" max="6" width="25.140625" style="8" hidden="1" customWidth="1"/>
    <col min="7" max="7" width="18.7109375" style="8" hidden="1" customWidth="1"/>
    <col min="8" max="8" width="19.28515625" style="8" customWidth="1"/>
    <col min="9" max="9" width="15" style="8" customWidth="1"/>
    <col min="10" max="16384" width="9.140625" style="8"/>
  </cols>
  <sheetData>
    <row r="1" spans="1:9" ht="72" customHeight="1" x14ac:dyDescent="0.2">
      <c r="A1" s="33"/>
      <c r="B1" s="39"/>
      <c r="C1" s="40"/>
      <c r="D1" s="52"/>
    </row>
    <row r="2" spans="1:9" x14ac:dyDescent="0.2">
      <c r="A2" s="34"/>
      <c r="B2" s="135" t="s">
        <v>45</v>
      </c>
      <c r="C2" s="136"/>
      <c r="D2" s="137"/>
    </row>
    <row r="3" spans="1:9" x14ac:dyDescent="0.2">
      <c r="A3" s="34"/>
      <c r="B3" s="138" t="s">
        <v>22</v>
      </c>
      <c r="C3" s="139"/>
      <c r="D3" s="140"/>
    </row>
    <row r="4" spans="1:9" ht="12.75" customHeight="1" x14ac:dyDescent="0.2">
      <c r="A4" s="34"/>
      <c r="B4" s="138" t="s">
        <v>57</v>
      </c>
      <c r="C4" s="139"/>
      <c r="D4" s="140"/>
    </row>
    <row r="5" spans="1:9" ht="12.75" customHeight="1" thickBot="1" x14ac:dyDescent="0.25">
      <c r="A5" s="34"/>
      <c r="B5" s="141" t="s">
        <v>47</v>
      </c>
      <c r="C5" s="142"/>
      <c r="D5" s="143"/>
    </row>
    <row r="6" spans="1:9" ht="12.75" customHeight="1" x14ac:dyDescent="0.2">
      <c r="A6" s="34"/>
      <c r="B6" s="37"/>
      <c r="C6" s="38"/>
      <c r="D6" s="42"/>
    </row>
    <row r="7" spans="1:9" ht="28.9" customHeight="1" x14ac:dyDescent="0.2">
      <c r="A7" s="34"/>
      <c r="B7" s="91"/>
      <c r="C7" s="92"/>
      <c r="D7" s="93"/>
    </row>
    <row r="8" spans="1:9" x14ac:dyDescent="0.2">
      <c r="A8" s="34"/>
      <c r="B8" s="94" t="s">
        <v>23</v>
      </c>
      <c r="C8" s="13"/>
      <c r="D8" s="95">
        <f>+SUM(D9:D16)</f>
        <v>24020758.809999995</v>
      </c>
      <c r="E8" s="84">
        <f>+SUM(E9:E16)</f>
        <v>24020.758809999999</v>
      </c>
      <c r="F8" s="84">
        <f>+SUM(F9:F16)</f>
        <v>28712.5</v>
      </c>
      <c r="G8" s="69">
        <f>+E8-F8</f>
        <v>-4691.7411900000006</v>
      </c>
      <c r="H8" s="89"/>
      <c r="I8" s="89"/>
    </row>
    <row r="9" spans="1:9" ht="15.6" customHeight="1" x14ac:dyDescent="0.2">
      <c r="A9" s="34"/>
      <c r="B9" s="96" t="s">
        <v>24</v>
      </c>
      <c r="C9" s="11"/>
      <c r="D9" s="97">
        <v>22557587.919999998</v>
      </c>
      <c r="E9" s="68">
        <f>+D9/1000</f>
        <v>22557.587919999998</v>
      </c>
      <c r="F9" s="68">
        <v>26108.6</v>
      </c>
      <c r="G9" s="69">
        <f t="shared" ref="G9:G37" si="0">+E9-F9</f>
        <v>-3551.0120800000004</v>
      </c>
      <c r="H9" s="89"/>
      <c r="I9" s="89"/>
    </row>
    <row r="10" spans="1:9" ht="14.45" customHeight="1" x14ac:dyDescent="0.2">
      <c r="A10" s="34"/>
      <c r="B10" s="96" t="s">
        <v>25</v>
      </c>
      <c r="C10" s="11"/>
      <c r="D10" s="97">
        <v>52110</v>
      </c>
      <c r="E10" s="68">
        <f t="shared" ref="E10:E37" si="1">+D10/1000</f>
        <v>52.11</v>
      </c>
      <c r="F10" s="67">
        <v>0.2</v>
      </c>
      <c r="G10" s="69">
        <f t="shared" si="0"/>
        <v>51.91</v>
      </c>
      <c r="H10" s="89"/>
      <c r="I10" s="89"/>
    </row>
    <row r="11" spans="1:9" ht="12" customHeight="1" x14ac:dyDescent="0.2">
      <c r="A11" s="34"/>
      <c r="B11" s="96" t="s">
        <v>26</v>
      </c>
      <c r="C11" s="11"/>
      <c r="D11" s="97">
        <v>231920.84</v>
      </c>
      <c r="E11" s="68">
        <f t="shared" si="1"/>
        <v>231.92084</v>
      </c>
      <c r="F11" s="8">
        <v>684.9</v>
      </c>
      <c r="G11" s="69">
        <f t="shared" si="0"/>
        <v>-452.97915999999998</v>
      </c>
      <c r="H11" s="89"/>
      <c r="I11" s="89"/>
    </row>
    <row r="12" spans="1:9" hidden="1" x14ac:dyDescent="0.2">
      <c r="A12" s="34"/>
      <c r="B12" s="98" t="s">
        <v>46</v>
      </c>
      <c r="C12" s="11"/>
      <c r="D12" s="97">
        <v>0</v>
      </c>
      <c r="E12" s="68">
        <f t="shared" si="1"/>
        <v>0</v>
      </c>
      <c r="F12" s="8">
        <v>40.5</v>
      </c>
      <c r="G12" s="69">
        <f t="shared" si="0"/>
        <v>-40.5</v>
      </c>
      <c r="H12" s="89"/>
      <c r="I12" s="89"/>
    </row>
    <row r="13" spans="1:9" ht="1.9" customHeight="1" x14ac:dyDescent="0.2">
      <c r="A13" s="34"/>
      <c r="B13" s="96" t="s">
        <v>27</v>
      </c>
      <c r="C13" s="11"/>
      <c r="D13" s="97">
        <v>595.29</v>
      </c>
      <c r="E13" s="68">
        <f t="shared" si="1"/>
        <v>0.59528999999999999</v>
      </c>
      <c r="F13" s="67">
        <v>2.5</v>
      </c>
      <c r="G13" s="69">
        <f t="shared" si="0"/>
        <v>-1.9047100000000001</v>
      </c>
      <c r="H13" s="89"/>
      <c r="I13" s="89"/>
    </row>
    <row r="14" spans="1:9" x14ac:dyDescent="0.2">
      <c r="A14" s="34"/>
      <c r="B14" s="96" t="s">
        <v>28</v>
      </c>
      <c r="C14" s="11"/>
      <c r="D14" s="97">
        <v>34365.24</v>
      </c>
      <c r="E14" s="68">
        <f t="shared" si="1"/>
        <v>34.36524</v>
      </c>
      <c r="F14" s="8">
        <v>76.3</v>
      </c>
      <c r="G14" s="69">
        <f t="shared" si="0"/>
        <v>-41.934759999999997</v>
      </c>
      <c r="H14" s="89"/>
      <c r="I14" s="89"/>
    </row>
    <row r="15" spans="1:9" ht="4.9000000000000004" hidden="1" customHeight="1" x14ac:dyDescent="0.2">
      <c r="A15" s="34"/>
      <c r="B15" s="96" t="s">
        <v>41</v>
      </c>
      <c r="C15" s="11"/>
      <c r="D15" s="97">
        <v>0</v>
      </c>
      <c r="E15" s="68">
        <f t="shared" si="1"/>
        <v>0</v>
      </c>
      <c r="G15" s="69">
        <f t="shared" si="0"/>
        <v>0</v>
      </c>
      <c r="H15" s="89"/>
      <c r="I15" s="89"/>
    </row>
    <row r="16" spans="1:9" x14ac:dyDescent="0.2">
      <c r="A16" s="34"/>
      <c r="B16" s="96" t="s">
        <v>29</v>
      </c>
      <c r="C16" s="11"/>
      <c r="D16" s="97">
        <v>1144179.52</v>
      </c>
      <c r="E16" s="68">
        <f t="shared" si="1"/>
        <v>1144.1795199999999</v>
      </c>
      <c r="F16" s="67">
        <v>1799.5</v>
      </c>
      <c r="G16" s="69">
        <f t="shared" si="0"/>
        <v>-655.32048000000009</v>
      </c>
      <c r="H16" s="89"/>
      <c r="I16" s="89"/>
    </row>
    <row r="17" spans="1:9" x14ac:dyDescent="0.2">
      <c r="A17" s="34"/>
      <c r="B17" s="99"/>
      <c r="C17" s="14"/>
      <c r="D17" s="100"/>
      <c r="E17" s="68"/>
      <c r="G17" s="69">
        <f t="shared" si="0"/>
        <v>0</v>
      </c>
      <c r="H17" s="89"/>
    </row>
    <row r="18" spans="1:9" x14ac:dyDescent="0.2">
      <c r="A18" s="34"/>
      <c r="B18" s="94" t="s">
        <v>30</v>
      </c>
      <c r="C18" s="13"/>
      <c r="D18" s="101">
        <f>+D19+D22+D20+D21+D23</f>
        <v>10152849.790000001</v>
      </c>
      <c r="E18" s="68">
        <f t="shared" si="1"/>
        <v>10152.84979</v>
      </c>
      <c r="F18" s="86">
        <f>+F19+F22+F20</f>
        <v>2841.3</v>
      </c>
      <c r="G18" s="69">
        <f t="shared" si="0"/>
        <v>7311.54979</v>
      </c>
      <c r="H18" s="89"/>
    </row>
    <row r="19" spans="1:9" x14ac:dyDescent="0.2">
      <c r="A19" s="34"/>
      <c r="B19" s="96" t="s">
        <v>31</v>
      </c>
      <c r="C19" s="11"/>
      <c r="D19" s="102">
        <v>2359965.9099999997</v>
      </c>
      <c r="E19" s="68">
        <f t="shared" si="1"/>
        <v>2359.9659099999999</v>
      </c>
      <c r="F19" s="68">
        <v>2422</v>
      </c>
      <c r="G19" s="69">
        <f t="shared" si="0"/>
        <v>-62.034090000000106</v>
      </c>
      <c r="H19" s="89"/>
    </row>
    <row r="20" spans="1:9" x14ac:dyDescent="0.2">
      <c r="A20" s="34"/>
      <c r="B20" s="96" t="s">
        <v>51</v>
      </c>
      <c r="C20" s="11"/>
      <c r="D20" s="102">
        <v>153033.64000000001</v>
      </c>
      <c r="E20" s="68">
        <f t="shared" si="1"/>
        <v>153.03364000000002</v>
      </c>
      <c r="F20" s="8">
        <v>15.8</v>
      </c>
      <c r="G20" s="69">
        <f t="shared" si="0"/>
        <v>137.23364000000001</v>
      </c>
      <c r="H20" s="89"/>
    </row>
    <row r="21" spans="1:9" x14ac:dyDescent="0.2">
      <c r="A21" s="34"/>
      <c r="B21" s="96" t="s">
        <v>54</v>
      </c>
      <c r="C21" s="11"/>
      <c r="D21" s="102">
        <v>54620.68</v>
      </c>
      <c r="E21" s="68"/>
      <c r="G21" s="69"/>
      <c r="H21" s="89"/>
    </row>
    <row r="22" spans="1:9" ht="16.5" customHeight="1" x14ac:dyDescent="0.2">
      <c r="A22" s="34"/>
      <c r="B22" s="96" t="s">
        <v>29</v>
      </c>
      <c r="C22" s="11"/>
      <c r="D22" s="102">
        <v>486178.45999999996</v>
      </c>
      <c r="E22" s="68">
        <f t="shared" si="1"/>
        <v>486.17845999999997</v>
      </c>
      <c r="F22" s="8">
        <v>403.5</v>
      </c>
      <c r="G22" s="69">
        <f t="shared" si="0"/>
        <v>82.678459999999973</v>
      </c>
      <c r="H22" s="89"/>
    </row>
    <row r="23" spans="1:9" ht="19.899999999999999" customHeight="1" x14ac:dyDescent="0.2">
      <c r="A23" s="34"/>
      <c r="B23" s="96" t="s">
        <v>32</v>
      </c>
      <c r="C23" s="13"/>
      <c r="D23" s="102">
        <v>7099051.1000000006</v>
      </c>
      <c r="E23" s="68">
        <f t="shared" si="1"/>
        <v>7099.0511000000006</v>
      </c>
      <c r="F23" s="68">
        <v>4929.8</v>
      </c>
      <c r="G23" s="69">
        <f t="shared" si="0"/>
        <v>2169.2511000000004</v>
      </c>
      <c r="H23" s="89"/>
    </row>
    <row r="24" spans="1:9" x14ac:dyDescent="0.2">
      <c r="A24" s="34"/>
      <c r="B24" s="94" t="s">
        <v>33</v>
      </c>
      <c r="C24" s="13"/>
      <c r="D24" s="103">
        <f>+D8-D18</f>
        <v>13867909.019999994</v>
      </c>
      <c r="E24" s="68">
        <f t="shared" si="1"/>
        <v>13867.909019999994</v>
      </c>
      <c r="F24" s="88">
        <f>F8-F18-F23</f>
        <v>20941.400000000001</v>
      </c>
      <c r="G24" s="69">
        <f t="shared" si="0"/>
        <v>-7073.4909800000078</v>
      </c>
      <c r="H24" s="89"/>
    </row>
    <row r="25" spans="1:9" x14ac:dyDescent="0.2">
      <c r="A25" s="34"/>
      <c r="B25" s="99"/>
      <c r="C25" s="14"/>
      <c r="D25" s="100"/>
      <c r="E25" s="68">
        <f t="shared" si="1"/>
        <v>0</v>
      </c>
      <c r="G25" s="69">
        <f t="shared" si="0"/>
        <v>0</v>
      </c>
      <c r="H25" s="89"/>
    </row>
    <row r="26" spans="1:9" x14ac:dyDescent="0.2">
      <c r="A26" s="34"/>
      <c r="B26" s="94" t="s">
        <v>34</v>
      </c>
      <c r="C26" s="13"/>
      <c r="D26" s="104">
        <f>+SUM(D27:D29)</f>
        <v>12492994.620000001</v>
      </c>
      <c r="E26" s="68">
        <f t="shared" si="1"/>
        <v>12492.994620000001</v>
      </c>
      <c r="F26" s="86">
        <f>+SUM(F27:F29)</f>
        <v>21601</v>
      </c>
      <c r="G26" s="69">
        <f t="shared" si="0"/>
        <v>-9108.0053799999987</v>
      </c>
      <c r="H26" s="89"/>
    </row>
    <row r="27" spans="1:9" ht="20.45" customHeight="1" x14ac:dyDescent="0.2">
      <c r="A27" s="34"/>
      <c r="B27" s="96" t="s">
        <v>35</v>
      </c>
      <c r="C27" s="11"/>
      <c r="D27" s="105">
        <v>6104373.9000000004</v>
      </c>
      <c r="E27" s="68">
        <f t="shared" si="1"/>
        <v>6104.3739000000005</v>
      </c>
      <c r="F27" s="68">
        <v>9421</v>
      </c>
      <c r="G27" s="69">
        <f t="shared" si="0"/>
        <v>-3316.6260999999995</v>
      </c>
      <c r="H27" s="89"/>
    </row>
    <row r="28" spans="1:9" ht="18" customHeight="1" x14ac:dyDescent="0.2">
      <c r="A28" s="34"/>
      <c r="B28" s="96" t="s">
        <v>36</v>
      </c>
      <c r="C28" s="11"/>
      <c r="D28" s="106">
        <v>5410037.0500000007</v>
      </c>
      <c r="E28" s="68">
        <f t="shared" si="1"/>
        <v>5410.0370500000008</v>
      </c>
      <c r="F28" s="68">
        <v>10550.9</v>
      </c>
      <c r="G28" s="69">
        <f t="shared" si="0"/>
        <v>-5140.8629499999988</v>
      </c>
      <c r="H28" s="89"/>
    </row>
    <row r="29" spans="1:9" ht="15.6" customHeight="1" x14ac:dyDescent="0.2">
      <c r="A29" s="34"/>
      <c r="B29" s="96" t="s">
        <v>37</v>
      </c>
      <c r="C29" s="11"/>
      <c r="D29" s="90">
        <v>978583.67000000016</v>
      </c>
      <c r="E29" s="68">
        <f t="shared" si="1"/>
        <v>978.58367000000021</v>
      </c>
      <c r="F29" s="68">
        <v>1629.1</v>
      </c>
      <c r="G29" s="69">
        <f t="shared" si="0"/>
        <v>-650.5163299999997</v>
      </c>
      <c r="H29" s="89"/>
    </row>
    <row r="30" spans="1:9" x14ac:dyDescent="0.2">
      <c r="A30" s="34"/>
      <c r="B30" s="99"/>
      <c r="C30" s="14"/>
      <c r="D30" s="107"/>
      <c r="E30" s="68">
        <f t="shared" si="1"/>
        <v>0</v>
      </c>
      <c r="G30" s="69">
        <f t="shared" si="0"/>
        <v>0</v>
      </c>
      <c r="H30" s="89"/>
      <c r="I30" s="89"/>
    </row>
    <row r="31" spans="1:9" x14ac:dyDescent="0.2">
      <c r="A31" s="34"/>
      <c r="B31" s="94" t="s">
        <v>52</v>
      </c>
      <c r="C31" s="13"/>
      <c r="D31" s="95">
        <f>+D24-D26</f>
        <v>1374914.3999999929</v>
      </c>
      <c r="E31" s="68">
        <f t="shared" si="1"/>
        <v>1374.9143999999928</v>
      </c>
      <c r="F31" s="84">
        <f>+F24-F26</f>
        <v>-659.59999999999854</v>
      </c>
      <c r="G31" s="69">
        <f t="shared" si="0"/>
        <v>2034.5143999999914</v>
      </c>
      <c r="H31" s="89"/>
    </row>
    <row r="32" spans="1:9" ht="29.25" customHeight="1" x14ac:dyDescent="0.2">
      <c r="A32" s="34"/>
      <c r="B32" s="108" t="s">
        <v>42</v>
      </c>
      <c r="C32" s="13"/>
      <c r="D32" s="109">
        <v>1155129.21</v>
      </c>
      <c r="E32" s="68">
        <f t="shared" si="1"/>
        <v>1155.1292100000001</v>
      </c>
      <c r="F32" s="68">
        <v>2938.8</v>
      </c>
      <c r="G32" s="69">
        <f t="shared" si="0"/>
        <v>-1783.6707900000001</v>
      </c>
      <c r="H32" s="89"/>
    </row>
    <row r="33" spans="1:8" ht="12.6" customHeight="1" x14ac:dyDescent="0.2">
      <c r="A33" s="34"/>
      <c r="B33" s="96"/>
      <c r="C33" s="13"/>
      <c r="D33" s="110"/>
      <c r="E33" s="68">
        <f t="shared" si="1"/>
        <v>0</v>
      </c>
      <c r="G33" s="69">
        <f t="shared" si="0"/>
        <v>0</v>
      </c>
      <c r="H33" s="89"/>
    </row>
    <row r="34" spans="1:8" ht="27.6" customHeight="1" x14ac:dyDescent="0.2">
      <c r="A34" s="34"/>
      <c r="B34" s="94" t="s">
        <v>48</v>
      </c>
      <c r="C34" s="13"/>
      <c r="D34" s="111">
        <f>+D31+D32</f>
        <v>2530043.6099999929</v>
      </c>
      <c r="E34" s="68">
        <f t="shared" si="1"/>
        <v>2530.0436099999929</v>
      </c>
      <c r="F34" s="85">
        <f>+F31+F32</f>
        <v>2279.2000000000016</v>
      </c>
      <c r="G34" s="69">
        <f t="shared" si="0"/>
        <v>250.84360999999126</v>
      </c>
    </row>
    <row r="35" spans="1:8" ht="18" customHeight="1" x14ac:dyDescent="0.2">
      <c r="A35" s="34"/>
      <c r="B35" s="112" t="s">
        <v>38</v>
      </c>
      <c r="C35" s="12"/>
      <c r="D35" s="113">
        <v>816209.11738969537</v>
      </c>
      <c r="E35" s="68">
        <f t="shared" si="1"/>
        <v>816.20911738969539</v>
      </c>
      <c r="F35" s="67">
        <v>247.4</v>
      </c>
      <c r="G35" s="69">
        <f t="shared" si="0"/>
        <v>568.80911738969542</v>
      </c>
    </row>
    <row r="36" spans="1:8" ht="22.5" hidden="1" customHeight="1" x14ac:dyDescent="0.2">
      <c r="A36" s="34"/>
      <c r="B36" s="96" t="s">
        <v>40</v>
      </c>
      <c r="C36" s="13"/>
      <c r="D36" s="114">
        <v>0</v>
      </c>
      <c r="E36" s="68">
        <f t="shared" si="1"/>
        <v>0</v>
      </c>
      <c r="F36" s="70"/>
      <c r="G36" s="69">
        <f t="shared" si="0"/>
        <v>0</v>
      </c>
    </row>
    <row r="37" spans="1:8" ht="20.25" customHeight="1" thickBot="1" x14ac:dyDescent="0.25">
      <c r="A37" s="34"/>
      <c r="B37" s="94" t="s">
        <v>49</v>
      </c>
      <c r="C37" s="13"/>
      <c r="D37" s="115">
        <f>+D34-D35</f>
        <v>1713834.4926102976</v>
      </c>
      <c r="E37" s="68">
        <f t="shared" si="1"/>
        <v>1713.8344926102977</v>
      </c>
      <c r="F37" s="87">
        <f>+F34-F35</f>
        <v>2031.8000000000015</v>
      </c>
      <c r="G37" s="69">
        <f t="shared" si="0"/>
        <v>-317.96550738970382</v>
      </c>
      <c r="H37" s="124"/>
    </row>
    <row r="38" spans="1:8" ht="13.5" thickTop="1" x14ac:dyDescent="0.2">
      <c r="A38" s="34"/>
      <c r="B38" s="99"/>
      <c r="C38" s="14"/>
      <c r="D38" s="116">
        <f>+D37-[1]ER!$B$32</f>
        <v>1.862645149230957E-9</v>
      </c>
      <c r="E38" s="75"/>
    </row>
    <row r="39" spans="1:8" x14ac:dyDescent="0.2">
      <c r="A39" s="34"/>
      <c r="B39" s="117"/>
      <c r="C39" s="36"/>
      <c r="D39" s="118"/>
      <c r="E39" s="75"/>
    </row>
    <row r="40" spans="1:8" x14ac:dyDescent="0.2">
      <c r="A40" s="34"/>
      <c r="B40" s="119"/>
      <c r="D40" s="107"/>
      <c r="E40" s="75"/>
    </row>
    <row r="41" spans="1:8" ht="19.5" customHeight="1" x14ac:dyDescent="0.2">
      <c r="A41" s="34"/>
      <c r="B41" s="119"/>
      <c r="D41" s="107"/>
      <c r="E41" s="75"/>
    </row>
    <row r="42" spans="1:8" ht="22.5" customHeight="1" x14ac:dyDescent="0.2">
      <c r="A42" s="34"/>
      <c r="B42" s="119"/>
      <c r="D42" s="107"/>
      <c r="E42" s="75"/>
    </row>
    <row r="43" spans="1:8" x14ac:dyDescent="0.2">
      <c r="A43" s="34"/>
      <c r="B43" s="119"/>
      <c r="D43" s="107"/>
      <c r="E43" s="75"/>
    </row>
    <row r="44" spans="1:8" x14ac:dyDescent="0.2">
      <c r="A44" s="34"/>
      <c r="B44" s="119"/>
      <c r="D44" s="107"/>
    </row>
    <row r="45" spans="1:8" x14ac:dyDescent="0.2">
      <c r="A45" s="34"/>
      <c r="B45" s="119"/>
      <c r="D45" s="107"/>
    </row>
    <row r="46" spans="1:8" x14ac:dyDescent="0.2">
      <c r="A46" s="34"/>
      <c r="B46" s="119"/>
      <c r="D46" s="107"/>
    </row>
    <row r="47" spans="1:8" x14ac:dyDescent="0.2">
      <c r="A47" s="34"/>
      <c r="B47" s="119"/>
      <c r="D47" s="107"/>
    </row>
    <row r="48" spans="1:8" x14ac:dyDescent="0.2">
      <c r="A48" s="34"/>
      <c r="B48" s="119"/>
      <c r="D48" s="107"/>
    </row>
    <row r="49" spans="1:20" ht="13.5" thickBot="1" x14ac:dyDescent="0.25">
      <c r="A49" s="35"/>
      <c r="B49" s="120"/>
      <c r="C49" s="121"/>
      <c r="D49" s="122"/>
    </row>
    <row r="50" spans="1:20" x14ac:dyDescent="0.2">
      <c r="D50" s="53"/>
    </row>
    <row r="51" spans="1:20" x14ac:dyDescent="0.2">
      <c r="D51" s="53">
        <f>+D3</f>
        <v>0</v>
      </c>
    </row>
    <row r="52" spans="1:20" x14ac:dyDescent="0.2">
      <c r="D52" s="71"/>
    </row>
    <row r="57" spans="1:20" x14ac:dyDescent="0.2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 x14ac:dyDescent="0.2"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 x14ac:dyDescent="0.2"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 x14ac:dyDescent="0.2"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 x14ac:dyDescent="0.2"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 x14ac:dyDescent="0.2"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 x14ac:dyDescent="0.2"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x14ac:dyDescent="0.2"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5:20" x14ac:dyDescent="0.2"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5:20" x14ac:dyDescent="0.2"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5:20" x14ac:dyDescent="0.2"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</sheetData>
  <mergeCells count="4">
    <mergeCell ref="B2:D2"/>
    <mergeCell ref="B3:D3"/>
    <mergeCell ref="B4:D4"/>
    <mergeCell ref="B5:D5"/>
  </mergeCells>
  <pageMargins left="1.1811023622047245" right="0.70866141732283472" top="0.82677165354330717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</vt:lpstr>
      <vt:lpstr>ER</vt:lpstr>
      <vt:lpstr>BAL!Área_de_impresión</vt:lpstr>
      <vt:lpstr>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Walter Andres Piche</cp:lastModifiedBy>
  <cp:lastPrinted>2020-01-24T18:14:00Z</cp:lastPrinted>
  <dcterms:created xsi:type="dcterms:W3CDTF">2010-07-07T18:45:06Z</dcterms:created>
  <dcterms:modified xsi:type="dcterms:W3CDTF">2022-08-15T20:17:46Z</dcterms:modified>
</cp:coreProperties>
</file>