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C081A00C-2AE2-4506-9359-7FE987F5E60B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3" l="1"/>
  <c r="H123" i="3" l="1"/>
  <c r="H50" i="3" l="1"/>
  <c r="J30" i="11" l="1"/>
  <c r="J17" i="11"/>
  <c r="J21" i="11" s="1"/>
  <c r="J32" i="11" s="1"/>
  <c r="J44" i="11" s="1"/>
  <c r="J16" i="11"/>
  <c r="J52" i="11" l="1"/>
  <c r="E19" i="3" l="1"/>
  <c r="H70" i="3" l="1"/>
  <c r="H90" i="3"/>
  <c r="H119" i="3"/>
  <c r="H125" i="3"/>
  <c r="H134" i="3"/>
  <c r="H143" i="3"/>
  <c r="H150" i="3"/>
  <c r="H152" i="3" s="1"/>
  <c r="H158" i="3"/>
  <c r="E125" i="3" l="1"/>
  <c r="E158" i="3" l="1"/>
  <c r="E152" i="3" l="1"/>
  <c r="E119" i="3" l="1"/>
  <c r="E134" i="3"/>
  <c r="E70" i="3"/>
  <c r="E1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<sst xmlns="http://schemas.openxmlformats.org/spreadsheetml/2006/main" count="132" uniqueCount="120">
  <si>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</si>
  <si>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</si>
  <si>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</si>
  <si>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</si>
  <si>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</si>
  <si>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</si>
  <si>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</si>
  <si>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</si>
  <si>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</si>
  <si>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</si>
  <si>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</si>
  <si>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</si>
  <si>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</si>
  <si>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</si>
  <si>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</si>
  <si>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</si>
  <si>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</si>
  <si>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</si>
  <si>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</si>
  <si>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</si>
  <si>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</si>
  <si>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</si>
  <si>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</si>
  <si>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</si>
  <si>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</si>
  <si>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</si>
  <si>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</si>
  <si>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</si>
  <si>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</si>
  <si>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</si>
  <si>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</si>
  <si>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</si>
  <si>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</si>
  <si>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</si>
  <si>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</si>
  <si>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</si>
  <si>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</si>
  <si>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</si>
  <si>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</si>
  <si>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</si>
  <si>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</si>
  <si>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</si>
  <si>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</si>
  <si>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</si>
  <si>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</si>
  <si>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</si>
  <si>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</si>
  <si>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</si>
  <si>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</si>
  <si>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</si>
  <si>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</si>
  <si>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</si>
  <si>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</si>
  <si>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</si>
  <si>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</si>
  <si>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</si>
  <si>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</si>
  <si>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</si>
  <si>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</si>
  <si>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</si>
  <si>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</si>
  <si>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</si>
  <si>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</si>
  <si>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</si>
  <si>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</si>
  <si>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</si>
  <si>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</si>
  <si>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</si>
  <si>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</si>
  <si>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</si>
  <si>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</si>
  <si>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</si>
  <si>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</si>
  <si>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</si>
  <si>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</si>
  <si>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</si>
  <si>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</si>
  <si>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</si>
  <si>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</si>
  <si>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</si>
  <si>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</si>
  <si>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</si>
  <si>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</si>
  <si>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</si>
  <si>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</si>
  <si>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</si>
  <si>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</si>
  <si>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</si>
  <si>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</si>
  <si>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</si>
  <si>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</si>
  <si>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</si>
  <si>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</si>
  <si>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</si>
  <si>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</si>
  <si>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</si>
  <si>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</si>
  <si>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</si>
  <si>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</si>
  <si>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</si>
  <si>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</si>
  <si>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</si>
  <si>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</si>
  <si>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</si>
  <si>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</si>
  <si>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</si>
  <si>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</si>
  <si>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</si>
  <si>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</si>
  <si>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</si>
  <si>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</si>
  <si>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</si>
  <si>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</si>
  <si>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OTROS DEUDORES</t>
  </si>
  <si>
    <t>ACTIVOS POR DERECHO</t>
  </si>
  <si>
    <t>31.12.2021</t>
  </si>
  <si>
    <t>31.07.2022</t>
  </si>
  <si>
    <t>31.07.2021</t>
  </si>
  <si>
    <t>ESTADO DE RESULTADOS DEL 1o.DE ENERO AL 31 DE JULIO 2022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</si>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</sst>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0" xfId="1" applyNumberFormat="1" applyFont="1" applyBorder="1"/>
    <xf numFmtId="167" fontId="32" fillId="0" borderId="1" xfId="1" applyNumberFormat="1" applyFont="1" applyBorder="1"/>
    <xf numFmtId="167" fontId="33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E18" sqref="E18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8" t="s">
        <v>83</v>
      </c>
      <c r="C6" s="98"/>
      <c r="D6" s="98"/>
      <c r="E6" s="98"/>
      <c r="F6" s="98"/>
      <c r="G6" s="98"/>
      <c r="H6" s="98"/>
      <c r="I6" s="98"/>
      <c r="J6" s="98"/>
    </row>
    <row r="7" spans="2:13" ht="13" x14ac:dyDescent="0.3">
      <c r="B7" s="99" t="s">
        <v>118</v>
      </c>
      <c r="C7" s="99"/>
      <c r="D7" s="99"/>
      <c r="E7" s="99"/>
      <c r="F7" s="99"/>
      <c r="G7" s="99"/>
      <c r="H7" s="99"/>
      <c r="I7" s="99"/>
      <c r="J7" s="99"/>
    </row>
    <row r="8" spans="2:13" ht="13" x14ac:dyDescent="0.3">
      <c r="B8" s="99" t="s">
        <v>0</v>
      </c>
      <c r="C8" s="99"/>
      <c r="D8" s="99"/>
      <c r="E8" s="99"/>
      <c r="F8" s="99"/>
      <c r="G8" s="99"/>
      <c r="H8" s="99"/>
      <c r="I8" s="99"/>
      <c r="J8" s="9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3"/>
      <c r="I11" s="10"/>
      <c r="J11" s="93"/>
    </row>
    <row r="12" spans="2:13" ht="13" x14ac:dyDescent="0.3">
      <c r="B12" s="8"/>
      <c r="C12" s="8"/>
      <c r="D12" s="8"/>
      <c r="E12" s="8"/>
      <c r="F12" s="8"/>
      <c r="G12" s="8"/>
      <c r="H12" s="11" t="s">
        <v>116</v>
      </c>
      <c r="I12" s="10"/>
      <c r="J12" s="11" t="s">
        <v>117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v>1509.2780899999998</v>
      </c>
      <c r="I15" s="62"/>
      <c r="J15" s="76">
        <v>1732.2240300000001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v>1509.2780899999998</v>
      </c>
      <c r="I17" s="62"/>
      <c r="J17" s="63">
        <f>+J15</f>
        <v>1732.2240300000001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v>743.15162000000009</v>
      </c>
      <c r="I19" s="62"/>
      <c r="J19" s="76">
        <v>650.96547999999996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v>766.1264699999997</v>
      </c>
      <c r="I21" s="62"/>
      <c r="J21" s="63">
        <f>+J17-J19</f>
        <v>1081.25855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v>766.1264699999997</v>
      </c>
      <c r="I32" s="62"/>
      <c r="J32" s="63">
        <f>+J21-J30</f>
        <v>1081.25855</v>
      </c>
      <c r="K32" s="63"/>
    </row>
    <row r="33" spans="2:11" ht="13" hidden="1" x14ac:dyDescent="0.3">
      <c r="D33" s="92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261.79833000000002</v>
      </c>
      <c r="I36" s="62"/>
      <c r="J36" s="78">
        <v>199.06844000000001</v>
      </c>
      <c r="K36" s="8"/>
    </row>
    <row r="37" spans="2:11" x14ac:dyDescent="0.25">
      <c r="D37" s="8" t="s">
        <v>11</v>
      </c>
      <c r="E37" s="8"/>
      <c r="F37" s="8"/>
      <c r="G37" s="8"/>
      <c r="H37" s="53">
        <v>-180.59777999999983</v>
      </c>
      <c r="I37" s="62"/>
      <c r="J37" s="53">
        <v>7.0967300000000959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-6.9999999999999999E-4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v>1.682290000000001</v>
      </c>
      <c r="I41" s="62"/>
      <c r="J41" s="76">
        <v>1.7435699999999998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100" t="s">
        <v>77</v>
      </c>
      <c r="D44" s="100"/>
      <c r="E44" s="100"/>
      <c r="F44" s="100"/>
      <c r="G44" s="93"/>
      <c r="H44" s="63">
        <v>686.60820999999942</v>
      </c>
      <c r="I44" s="63"/>
      <c r="J44" s="63">
        <f>J32-J35-J36-J37-J38+J41</f>
        <v>876.83764999999994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191.97119000000001</v>
      </c>
      <c r="I48" s="62"/>
      <c r="J48" s="78">
        <v>168.20194000000001</v>
      </c>
      <c r="K48" s="62"/>
    </row>
    <row r="49" spans="2:11" x14ac:dyDescent="0.25">
      <c r="B49" s="8"/>
      <c r="C49" s="27" t="s">
        <v>90</v>
      </c>
      <c r="H49" s="62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v>494.63701999999944</v>
      </c>
      <c r="I52" s="62"/>
      <c r="J52" s="59">
        <f>J44-J48-J49</f>
        <v>708.6357099999999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01" t="s">
        <v>93</v>
      </c>
      <c r="H60" s="101"/>
      <c r="I60" s="10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1" zoomScale="80" zoomScaleNormal="90" zoomScaleSheetLayoutView="80" workbookViewId="0">
      <selection activeCell="F22" sqref="F2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8" t="s">
        <v>83</v>
      </c>
      <c r="C6" s="98"/>
      <c r="D6" s="98"/>
      <c r="E6" s="98"/>
      <c r="F6" s="98"/>
      <c r="G6" s="98"/>
      <c r="H6" s="98"/>
      <c r="I6" s="98"/>
    </row>
    <row r="7" spans="2:11" ht="13" x14ac:dyDescent="0.3">
      <c r="B7" s="100" t="s">
        <v>107</v>
      </c>
      <c r="C7" s="106"/>
      <c r="D7" s="106"/>
      <c r="E7" s="106"/>
      <c r="F7" s="106"/>
      <c r="G7" s="106"/>
      <c r="H7" s="106"/>
      <c r="I7" s="106"/>
    </row>
    <row r="8" spans="2:11" ht="13" x14ac:dyDescent="0.3">
      <c r="B8" s="106" t="s">
        <v>16</v>
      </c>
      <c r="C8" s="106"/>
      <c r="D8" s="106"/>
      <c r="E8" s="106"/>
      <c r="F8" s="106"/>
      <c r="G8" s="106"/>
      <c r="H8" s="106"/>
      <c r="I8" s="10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116</v>
      </c>
      <c r="H11" s="25"/>
      <c r="I11" s="11" t="s">
        <v>115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868.59505999999999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19445.292989999998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84"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213.64912999999999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85">
        <v>20527.537179999999</v>
      </c>
      <c r="H17" s="36"/>
      <c r="I17" s="36">
        <v>17178.303469999999</v>
      </c>
      <c r="J17" s="36"/>
    </row>
    <row r="18" spans="1:12" ht="15" customHeight="1" x14ac:dyDescent="0.25">
      <c r="F18" s="25"/>
      <c r="G18" s="86"/>
    </row>
    <row r="19" spans="1:12" ht="13" x14ac:dyDescent="0.3">
      <c r="A19"/>
      <c r="B19" s="13" t="s">
        <v>99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16837.042789999996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84"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v>18337.042789999996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v>38864.579969999992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8">
        <v>9522.8803100000005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9">
        <v>964.11446999999998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90">
        <v>22.695</v>
      </c>
      <c r="H37" s="25"/>
      <c r="I37" s="26">
        <v>57.435679999999991</v>
      </c>
      <c r="J37" s="25"/>
      <c r="N37" s="82"/>
    </row>
    <row r="38" spans="2:14" ht="13" x14ac:dyDescent="0.3">
      <c r="B38" s="25"/>
      <c r="C38" s="25"/>
      <c r="D38" s="25"/>
      <c r="E38" s="25"/>
      <c r="F38" s="25"/>
      <c r="G38" s="91">
        <v>10509.689780000001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v>333.61790999999999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81">
        <v>551.21036000000004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v>884.82826999999997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v>11394.518050000001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v>16214.165859999999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v>17334.862099999998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v>28729.380149999997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7338.8658000000005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v>494.63701999999944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v>10135.19982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v>38864.579969999999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 s="97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03" t="s">
        <v>88</v>
      </c>
      <c r="C69" s="103"/>
      <c r="D69" s="25"/>
      <c r="F69" s="107" t="s">
        <v>93</v>
      </c>
      <c r="G69" s="108"/>
      <c r="H69" s="25"/>
      <c r="I69" s="32"/>
    </row>
    <row r="70" spans="2:9" x14ac:dyDescent="0.25">
      <c r="B70" s="103"/>
      <c r="C70" s="103"/>
      <c r="D70" s="25"/>
      <c r="E70"/>
      <c r="F70" s="104"/>
      <c r="G70" s="104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05"/>
      <c r="C73" s="105"/>
      <c r="D73" s="105"/>
      <c r="E73" s="105"/>
      <c r="F73" s="105"/>
      <c r="G73" s="105"/>
      <c r="H73" s="105"/>
      <c r="I73" s="25"/>
    </row>
    <row r="74" spans="2:9" x14ac:dyDescent="0.25">
      <c r="B74" s="105"/>
      <c r="C74" s="105"/>
      <c r="D74" s="105"/>
      <c r="E74" s="105"/>
      <c r="F74" s="105"/>
      <c r="G74" s="105"/>
      <c r="H74" s="105"/>
    </row>
    <row r="75" spans="2:9" x14ac:dyDescent="0.25">
      <c r="B75" s="102"/>
      <c r="C75" s="102"/>
      <c r="D75" s="102"/>
      <c r="E75" s="102"/>
      <c r="F75" s="102"/>
      <c r="G75" s="102"/>
      <c r="H75" s="102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5"/>
  <sheetViews>
    <sheetView showGridLines="0" zoomScale="80" zoomScaleNormal="80" workbookViewId="0">
      <selection activeCell="C165" sqref="C16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119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09" t="s">
        <v>35</v>
      </c>
      <c r="C7" s="109"/>
      <c r="D7" s="109"/>
      <c r="E7" s="109"/>
      <c r="F7" s="109"/>
      <c r="G7" s="109"/>
      <c r="H7" s="10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94">
        <v>679.47921999999994</v>
      </c>
      <c r="F13" s="25"/>
      <c r="G13" s="25"/>
      <c r="H13" s="94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95">
        <v>188.95583999999999</v>
      </c>
      <c r="F15" s="25"/>
      <c r="G15" s="25"/>
      <c r="H15" s="95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868.59505999999988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09" t="s">
        <v>39</v>
      </c>
      <c r="C22" s="109"/>
      <c r="D22" s="109"/>
      <c r="E22" s="109"/>
      <c r="F22" s="109"/>
      <c r="G22" s="109"/>
      <c r="H22" s="109"/>
    </row>
    <row r="24" spans="2:10" x14ac:dyDescent="0.25">
      <c r="B24" s="1" t="s">
        <v>40</v>
      </c>
      <c r="E24" s="25">
        <v>5077.3091100000001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84">
        <v>13558.743199999999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84">
        <v>-225.24903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113</v>
      </c>
      <c r="D46" s="25"/>
      <c r="E46" s="94">
        <v>1034.4897100000001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19445.292990000002</v>
      </c>
      <c r="F50" s="49"/>
      <c r="G50" s="49"/>
      <c r="H50" s="48">
        <f>SUM(H24:H49)</f>
        <v>15474.218550000001</v>
      </c>
      <c r="J50" s="23"/>
      <c r="N50" s="8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09" t="s">
        <v>19</v>
      </c>
      <c r="C52" s="109"/>
      <c r="D52" s="109"/>
      <c r="E52" s="109"/>
      <c r="F52" s="109"/>
      <c r="G52" s="109"/>
      <c r="H52" s="10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09" t="s">
        <v>54</v>
      </c>
      <c r="C77" s="109"/>
      <c r="D77" s="109"/>
      <c r="E77" s="109"/>
      <c r="F77" s="109"/>
      <c r="G77" s="109"/>
      <c r="H77" s="10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v>213.64912999999999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v>213.64912999999999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x14ac:dyDescent="0.3">
      <c r="B101" s="109" t="s">
        <v>56</v>
      </c>
      <c r="C101" s="109"/>
      <c r="D101" s="109"/>
      <c r="E101" s="109"/>
      <c r="F101" s="109"/>
      <c r="G101" s="109"/>
      <c r="H101" s="109"/>
    </row>
    <row r="102" spans="2:8" ht="13" x14ac:dyDescent="0.3">
      <c r="D102" s="23"/>
      <c r="E102" s="35"/>
      <c r="F102" s="35"/>
      <c r="G102" s="35"/>
      <c r="H102" s="35"/>
    </row>
    <row r="103" spans="2:8" x14ac:dyDescent="0.25">
      <c r="B103" s="1" t="s">
        <v>57</v>
      </c>
      <c r="D103" s="23"/>
      <c r="E103" s="23">
        <v>3756.4550399999998</v>
      </c>
      <c r="H103" s="23">
        <v>3756.4550399999998</v>
      </c>
    </row>
    <row r="104" spans="2:8" x14ac:dyDescent="0.25">
      <c r="D104" s="23"/>
      <c r="E104" s="23"/>
      <c r="H104" s="23"/>
    </row>
    <row r="105" spans="2:8" x14ac:dyDescent="0.25">
      <c r="B105" s="1" t="s">
        <v>58</v>
      </c>
      <c r="D105" s="23"/>
      <c r="E105" s="23">
        <v>7643.77945</v>
      </c>
      <c r="H105" s="23">
        <v>4285.8564399999996</v>
      </c>
    </row>
    <row r="106" spans="2:8" x14ac:dyDescent="0.25">
      <c r="D106" s="23"/>
      <c r="E106" s="23"/>
      <c r="H106" s="23"/>
    </row>
    <row r="107" spans="2:8" x14ac:dyDescent="0.25">
      <c r="B107" s="1" t="s">
        <v>59</v>
      </c>
      <c r="D107" s="23"/>
      <c r="E107" s="23">
        <v>9109.5803600000017</v>
      </c>
      <c r="H107" s="23">
        <v>9299.6816400000007</v>
      </c>
    </row>
    <row r="108" spans="2:8" x14ac:dyDescent="0.25">
      <c r="D108" s="23"/>
      <c r="E108" s="23"/>
      <c r="H108" s="23"/>
    </row>
    <row r="109" spans="2:8" x14ac:dyDescent="0.25">
      <c r="B109" s="1" t="s">
        <v>60</v>
      </c>
      <c r="D109" s="23"/>
      <c r="E109" s="23">
        <v>156.54470999999998</v>
      </c>
      <c r="H109" s="23">
        <v>131.38777999999999</v>
      </c>
    </row>
    <row r="110" spans="2:8" x14ac:dyDescent="0.25">
      <c r="D110" s="23"/>
      <c r="E110" s="23"/>
      <c r="H110" s="23"/>
    </row>
    <row r="111" spans="2:8" x14ac:dyDescent="0.25">
      <c r="B111" s="1" t="s">
        <v>61</v>
      </c>
      <c r="D111" s="23"/>
      <c r="E111" s="23">
        <v>163.85892999999999</v>
      </c>
      <c r="H111" s="23">
        <v>163.85892999999999</v>
      </c>
    </row>
    <row r="112" spans="2:8" x14ac:dyDescent="0.25">
      <c r="D112" s="23"/>
      <c r="E112" s="23"/>
      <c r="H112" s="23"/>
    </row>
    <row r="113" spans="2:8" x14ac:dyDescent="0.25">
      <c r="B113" s="1" t="s">
        <v>108</v>
      </c>
      <c r="D113" s="23"/>
      <c r="E113" s="23">
        <v>179.37345999999999</v>
      </c>
      <c r="H113" s="23">
        <v>61.526290000000003</v>
      </c>
    </row>
    <row r="114" spans="2:8" x14ac:dyDescent="0.25">
      <c r="D114" s="23"/>
      <c r="E114" s="23"/>
      <c r="H114" s="23"/>
    </row>
    <row r="115" spans="2:8" x14ac:dyDescent="0.25">
      <c r="B115" t="s">
        <v>114</v>
      </c>
      <c r="D115" s="23"/>
      <c r="E115" s="23">
        <v>127.99388</v>
      </c>
      <c r="H115" s="23">
        <v>127.99388</v>
      </c>
    </row>
    <row r="116" spans="2:8" x14ac:dyDescent="0.25">
      <c r="D116" s="23"/>
      <c r="E116" s="23"/>
      <c r="H116" s="23"/>
    </row>
    <row r="117" spans="2:8" x14ac:dyDescent="0.25">
      <c r="B117" s="1" t="s">
        <v>62</v>
      </c>
      <c r="D117" s="23"/>
      <c r="E117" s="57">
        <v>-4300.5430400000005</v>
      </c>
      <c r="H117" s="57">
        <v>-4289.48243</v>
      </c>
    </row>
    <row r="118" spans="2:8" x14ac:dyDescent="0.25">
      <c r="D118" s="23"/>
      <c r="E118" s="23"/>
      <c r="H118" s="23"/>
    </row>
    <row r="119" spans="2:8" ht="13.5" thickBot="1" x14ac:dyDescent="0.35">
      <c r="D119" s="23"/>
      <c r="E119" s="58">
        <f>SUM(E103:E117)</f>
        <v>16837.04279</v>
      </c>
      <c r="H119" s="58">
        <f>SUM(H103:H117)</f>
        <v>13537.277570000002</v>
      </c>
    </row>
    <row r="120" spans="2:8" ht="13.5" thickTop="1" x14ac:dyDescent="0.3">
      <c r="D120" s="23"/>
      <c r="E120" s="19"/>
      <c r="H120" s="19"/>
    </row>
    <row r="121" spans="2:8" ht="13" x14ac:dyDescent="0.3">
      <c r="B121" s="67" t="s">
        <v>73</v>
      </c>
      <c r="C121" s="67"/>
      <c r="D121" s="67"/>
      <c r="E121" s="67"/>
      <c r="F121" s="67"/>
      <c r="G121" s="67"/>
      <c r="H121" s="67"/>
    </row>
    <row r="122" spans="2:8" x14ac:dyDescent="0.25">
      <c r="C122" s="2"/>
    </row>
    <row r="123" spans="2:8" x14ac:dyDescent="0.25">
      <c r="B123" s="1" t="s">
        <v>84</v>
      </c>
      <c r="C123" s="2"/>
      <c r="D123" s="2"/>
      <c r="E123" s="25">
        <v>1500</v>
      </c>
      <c r="F123" s="8"/>
      <c r="G123" s="8"/>
      <c r="H123" s="25">
        <f>1500</f>
        <v>1500</v>
      </c>
    </row>
    <row r="124" spans="2:8" x14ac:dyDescent="0.25">
      <c r="C124" s="2"/>
      <c r="D124" s="2"/>
      <c r="E124" s="25"/>
      <c r="F124" s="8"/>
      <c r="G124" s="8"/>
      <c r="H124" s="25"/>
    </row>
    <row r="125" spans="2:8" ht="13.5" thickBot="1" x14ac:dyDescent="0.35">
      <c r="B125" s="2"/>
      <c r="C125" s="2"/>
      <c r="D125" s="2"/>
      <c r="E125" s="72">
        <f>+E123+E124</f>
        <v>1500</v>
      </c>
      <c r="F125" s="8"/>
      <c r="G125" s="8"/>
      <c r="H125" s="72">
        <f>+H123+H124</f>
        <v>1500</v>
      </c>
    </row>
    <row r="126" spans="2:8" ht="13.5" thickTop="1" x14ac:dyDescent="0.3">
      <c r="B126" s="109" t="s">
        <v>63</v>
      </c>
      <c r="C126" s="109"/>
      <c r="D126" s="109"/>
      <c r="E126" s="109"/>
      <c r="F126" s="109"/>
      <c r="G126" s="109"/>
      <c r="H126" s="109"/>
    </row>
    <row r="128" spans="2:8" x14ac:dyDescent="0.25">
      <c r="B128" s="1" t="s">
        <v>64</v>
      </c>
      <c r="E128" s="25">
        <v>9522.8803100000005</v>
      </c>
      <c r="H128" s="25">
        <v>63.136969999999998</v>
      </c>
    </row>
    <row r="129" spans="2:11" x14ac:dyDescent="0.25">
      <c r="E129" s="25"/>
      <c r="H129" s="25"/>
    </row>
    <row r="130" spans="2:11" x14ac:dyDescent="0.25">
      <c r="B130" s="1" t="s">
        <v>65</v>
      </c>
      <c r="E130" s="25">
        <v>964.11446999999998</v>
      </c>
      <c r="H130" s="25">
        <v>875.9046800000001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10486.994780000001</v>
      </c>
      <c r="F134" s="25"/>
      <c r="G134" s="25"/>
      <c r="H134" s="59">
        <f>SUM(H128:H132)</f>
        <v>939.04165000000012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09" t="s">
        <v>66</v>
      </c>
      <c r="C136" s="109"/>
      <c r="D136" s="109"/>
      <c r="E136" s="109"/>
      <c r="F136" s="109"/>
      <c r="G136" s="109"/>
      <c r="H136" s="109"/>
    </row>
    <row r="137" spans="2:11" x14ac:dyDescent="0.25">
      <c r="B137" s="1" t="s">
        <v>67</v>
      </c>
      <c r="E137" s="25">
        <v>22.695</v>
      </c>
      <c r="F137" s="25"/>
      <c r="G137" s="25"/>
      <c r="H137" s="25">
        <v>57.435679999999991</v>
      </c>
      <c r="J137" s="25"/>
      <c r="K137" s="25"/>
    </row>
    <row r="138" spans="2:11" x14ac:dyDescent="0.25">
      <c r="E138" s="25"/>
      <c r="F138" s="25"/>
      <c r="G138" s="25"/>
      <c r="H138" s="25"/>
      <c r="J138" s="25"/>
      <c r="K138" s="25"/>
    </row>
    <row r="139" spans="2:11" x14ac:dyDescent="0.25">
      <c r="B139" s="25" t="s">
        <v>28</v>
      </c>
      <c r="E139" s="25">
        <v>551.21036000000004</v>
      </c>
      <c r="F139" s="25"/>
      <c r="G139" s="25"/>
      <c r="H139" s="77">
        <v>338.69913000000003</v>
      </c>
      <c r="J139" s="25"/>
      <c r="K139" s="25"/>
    </row>
    <row r="140" spans="2:11" x14ac:dyDescent="0.25">
      <c r="E140" s="25"/>
      <c r="F140" s="25"/>
      <c r="G140" s="25"/>
      <c r="H140" s="25"/>
      <c r="K140" s="25"/>
    </row>
    <row r="141" spans="2:11" x14ac:dyDescent="0.25">
      <c r="B141" s="1" t="s">
        <v>68</v>
      </c>
      <c r="E141" s="26">
        <v>333.61790999999999</v>
      </c>
      <c r="F141" s="25"/>
      <c r="G141" s="25"/>
      <c r="H141" s="26">
        <v>65.726119999999995</v>
      </c>
      <c r="K141" s="25"/>
    </row>
    <row r="142" spans="2:11" x14ac:dyDescent="0.25">
      <c r="E142" s="25"/>
      <c r="F142" s="25"/>
      <c r="G142" s="25"/>
      <c r="H142" s="25"/>
      <c r="K142" s="25"/>
    </row>
    <row r="143" spans="2:11" ht="13.5" thickBot="1" x14ac:dyDescent="0.35">
      <c r="E143" s="38">
        <f>SUM(E137:E141)</f>
        <v>907.52327000000014</v>
      </c>
      <c r="F143" s="36"/>
      <c r="G143" s="36"/>
      <c r="H143" s="38">
        <f>SUM(H137:H141)</f>
        <v>461.86093</v>
      </c>
      <c r="K143" s="36"/>
    </row>
    <row r="144" spans="2:11" ht="13.5" thickTop="1" x14ac:dyDescent="0.3">
      <c r="B144" s="109" t="s">
        <v>69</v>
      </c>
      <c r="C144" s="109"/>
      <c r="D144" s="109"/>
      <c r="E144" s="109"/>
      <c r="F144" s="109"/>
      <c r="G144" s="109"/>
      <c r="H144" s="109"/>
    </row>
    <row r="145" spans="2:8" ht="13" x14ac:dyDescent="0.3">
      <c r="B145" s="65"/>
      <c r="C145" s="65"/>
      <c r="D145" s="65"/>
      <c r="E145" s="65"/>
      <c r="F145" s="65"/>
      <c r="G145" s="65"/>
      <c r="H145" s="65"/>
    </row>
    <row r="146" spans="2:8" ht="13" hidden="1" x14ac:dyDescent="0.3">
      <c r="B146" t="s">
        <v>75</v>
      </c>
      <c r="C146" s="65"/>
      <c r="D146" s="65"/>
      <c r="E146" s="13">
        <v>0</v>
      </c>
      <c r="F146" s="65"/>
      <c r="G146" s="65"/>
      <c r="H146" s="13">
        <v>0</v>
      </c>
    </row>
    <row r="147" spans="2:8" hidden="1" x14ac:dyDescent="0.25">
      <c r="E147" s="23"/>
      <c r="F147" s="23"/>
      <c r="G147" s="23"/>
      <c r="H147" s="23"/>
    </row>
    <row r="148" spans="2:8" ht="13" hidden="1" x14ac:dyDescent="0.3">
      <c r="B148" s="1" t="s">
        <v>70</v>
      </c>
      <c r="E148" s="13">
        <v>0</v>
      </c>
      <c r="H148" s="13">
        <v>0</v>
      </c>
    </row>
    <row r="149" spans="2:8" ht="13" hidden="1" x14ac:dyDescent="0.3">
      <c r="E149" s="13"/>
      <c r="H149" s="13"/>
    </row>
    <row r="150" spans="2:8" x14ac:dyDescent="0.25">
      <c r="B150" s="1" t="s">
        <v>71</v>
      </c>
      <c r="E150" s="26">
        <v>16214.165859999999</v>
      </c>
      <c r="H150" s="26">
        <f>BALANCE!I49</f>
        <v>20053.419419999998</v>
      </c>
    </row>
    <row r="152" spans="2:8" ht="13.5" thickBot="1" x14ac:dyDescent="0.35">
      <c r="B152" s="3"/>
      <c r="E152" s="58">
        <f>SUM(E146:E150)</f>
        <v>16214.165859999999</v>
      </c>
      <c r="H152" s="58">
        <f>SUM(H146:H150)</f>
        <v>20053.419419999998</v>
      </c>
    </row>
    <row r="153" spans="2:8" ht="13.5" thickTop="1" x14ac:dyDescent="0.3">
      <c r="B153" s="3"/>
      <c r="E153" s="19"/>
      <c r="H153" s="19"/>
    </row>
    <row r="154" spans="2:8" ht="13" x14ac:dyDescent="0.3">
      <c r="B154" s="3"/>
      <c r="E154" s="19"/>
      <c r="H154" s="19"/>
    </row>
    <row r="155" spans="2:8" ht="13" hidden="1" x14ac:dyDescent="0.3">
      <c r="B155" s="3"/>
      <c r="E155" s="19"/>
      <c r="H155" s="19"/>
    </row>
    <row r="156" spans="2:8" ht="13" hidden="1" x14ac:dyDescent="0.3">
      <c r="B156" s="67" t="s">
        <v>69</v>
      </c>
      <c r="C156" s="67"/>
      <c r="D156" s="67"/>
      <c r="E156" s="60">
        <v>0</v>
      </c>
      <c r="F156" s="67"/>
      <c r="G156" s="67"/>
      <c r="H156" s="60">
        <v>0</v>
      </c>
    </row>
    <row r="157" spans="2:8" hidden="1" x14ac:dyDescent="0.25">
      <c r="E157" s="23"/>
      <c r="H157" s="23"/>
    </row>
    <row r="158" spans="2:8" ht="13.5" hidden="1" thickBot="1" x14ac:dyDescent="0.35">
      <c r="E158" s="58">
        <f>E156</f>
        <v>0</v>
      </c>
      <c r="H158" s="58">
        <f>H156</f>
        <v>0</v>
      </c>
    </row>
    <row r="159" spans="2:8" hidden="1" x14ac:dyDescent="0.25"/>
    <row r="160" spans="2:8" hidden="1" x14ac:dyDescent="0.25"/>
    <row r="177" spans="1:8" x14ac:dyDescent="0.25">
      <c r="A177" s="66"/>
      <c r="E177" s="23"/>
      <c r="H177" s="23"/>
    </row>
    <row r="178" spans="1:8" x14ac:dyDescent="0.25">
      <c r="A178" s="66"/>
      <c r="E178" s="23"/>
      <c r="H178" s="23"/>
    </row>
    <row r="179" spans="1:8" x14ac:dyDescent="0.25">
      <c r="A179" s="66"/>
    </row>
    <row r="180" spans="1:8" x14ac:dyDescent="0.25">
      <c r="A180" s="66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</sheetData>
  <sortState xmlns:xlrd2="http://schemas.microsoft.com/office/spreadsheetml/2017/richdata2" ref="A204:J259">
    <sortCondition descending="1" ref="E204:E259"/>
  </sortState>
  <mergeCells count="8">
    <mergeCell ref="B126:H126"/>
    <mergeCell ref="B136:H136"/>
    <mergeCell ref="B144:H144"/>
    <mergeCell ref="B101:H101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2022-08-11T15:39:11Z</cp:lastPrinted>
  <dcterms:created xsi:type="dcterms:W3CDTF">2009-05-06T00:19:57Z</dcterms:created>
  <dcterms:modified xsi:type="dcterms:W3CDTF">2022-08-15T21:30:25Z</dcterms:modified>
</cp:coreProperties>
</file>