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C7F124D9-C26D-4EB4-8B5D-35B8A8A35DB2}" xr6:coauthVersionLast="47" xr6:coauthVersionMax="47" xr10:uidLastSave="{00000000-0000-0000-0000-000000000000}"/>
  <bookViews>
    <workbookView xWindow="-120" yWindow="-120" windowWidth="20730" windowHeight="11160" xr2:uid="{E1E633EB-6F8C-4DAD-B57F-453A06535000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1" i="2"/>
  <c r="G28" i="2"/>
  <c r="C27" i="2"/>
  <c r="G22" i="2"/>
  <c r="C23" i="2"/>
  <c r="G18" i="2"/>
  <c r="C17" i="2"/>
  <c r="G14" i="2"/>
  <c r="C12" i="2"/>
  <c r="C9" i="2"/>
  <c r="G9" i="2"/>
  <c r="G5" i="2"/>
  <c r="C5" i="2"/>
  <c r="G51" i="1"/>
  <c r="C51" i="1"/>
  <c r="H66" i="1" s="1"/>
  <c r="G45" i="1"/>
  <c r="H58" i="1" s="1"/>
  <c r="C45" i="1"/>
  <c r="G38" i="1"/>
  <c r="E39" i="1"/>
  <c r="C35" i="1"/>
  <c r="G36" i="1"/>
  <c r="G34" i="1"/>
  <c r="G32" i="1"/>
  <c r="G42" i="1" s="1"/>
  <c r="C30" i="1"/>
  <c r="G28" i="1"/>
  <c r="C27" i="1"/>
  <c r="G26" i="1"/>
  <c r="C21" i="1"/>
  <c r="G24" i="1"/>
  <c r="G21" i="1"/>
  <c r="G19" i="1"/>
  <c r="G17" i="1"/>
  <c r="C15" i="1"/>
  <c r="G14" i="1"/>
  <c r="C10" i="1"/>
  <c r="G9" i="1"/>
  <c r="G6" i="1"/>
  <c r="C6" i="1"/>
  <c r="C43" i="1" s="1"/>
  <c r="G30" i="1" l="1"/>
  <c r="G43" i="1" s="1"/>
  <c r="H43" i="1" s="1"/>
  <c r="H54" i="1"/>
  <c r="C46" i="2"/>
  <c r="G46" i="2"/>
  <c r="H45" i="1"/>
  <c r="G47" i="2" l="1"/>
  <c r="E47" i="2" s="1"/>
  <c r="C47" i="2"/>
  <c r="A47" i="2" s="1"/>
  <c r="C48" i="2" l="1"/>
  <c r="G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<sst xmlns="http://schemas.openxmlformats.org/spreadsheetml/2006/main" count="162" uniqueCount="138">
  <si>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</si>
  <si>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</si>
  <si>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</si>
  <si>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</si>
  <si>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</si>
  <si>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</si>
  <si>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</si>
  <si>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</si>
  <si>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</si>
  <si>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</si>
  <si>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</si>
  <si>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</si>
  <si>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</si>
  <si>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</si>
  <si>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</si>
  <si>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</si>
  <si>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</si>
  <si>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</si>
  <si>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</si>
  <si>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</si>
  <si>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</si>
  <si>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</si>
  <si>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</si>
  <si>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</si>
  <si>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</si>
  <si>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</si>
  <si>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</si>
  <si>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</si>
  <si>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</si>
  <si>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</si>
  <si>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</si>
  <si>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</si>
  <si>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</si>
  <si>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</si>
  <si>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</si>
  <si>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</si>
  <si>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</si>
  <si>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</si>
  <si>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</si>
  <si>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</si>
  <si>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</si>
  <si>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</si>
  <si>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</si>
  <si>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</si>
  <si>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</si>
  <si>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</si>
  <si>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</si>
  <si>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</si>
  <si>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</si>
  <si>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</si>
  <si>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</si>
  <si>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</si>
  <si>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</si>
  <si>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</si>
  <si>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</si>
  <si>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</si>
  <si>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</si>
  <si>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</si>
  <si>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</si>
  <si>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</si>
  <si>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</si>
  <si>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</si>
  <si>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</si>
  <si>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</si>
  <si>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</si>
  <si>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</si>
  <si>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</si>
  <si>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</si>
  <si>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</si>
  <si>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</si>
  <si>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</si>
  <si>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</si>
  <si>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</si>
  <si>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</si>
  <si>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</si>
  <si>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</si>
  <si>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</si>
  <si>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</si>
  <si>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</si>
  <si>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</si>
  <si>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</si>
  <si>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</si>
  <si>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</si>
  <si>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</si>
  <si>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</si>
  <si>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</si>
  <si>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</si>
  <si>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</si>
  <si>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</si>
  <si>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</si>
  <si>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</si>
  <si>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</si>
  <si>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</si>
  <si>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</si>
  <si>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</si>
  <si>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</si>
  <si>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</si>
  <si>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</si>
  <si>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</si>
  <si>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</si>
  <si>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</si>
  <si>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</si>
  <si>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</si>
  <si>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</si>
  <si>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</si>
  <si>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</si>
  <si>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</si>
  <si>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</si>
  <si>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</si>
  <si>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</si>
  <si>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</si>
  <si>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</si>
  <si>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</si>
  <si>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</si>
  <si>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</si>
  <si>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</si>
  <si>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</si>
  <si>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</si>
  <si>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</si>
  <si>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</si>
  <si>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</si>
  <si>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</si>
  <si>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</si>
  <si>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</si>
  <si>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</si>
  <si>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</si>
  <si>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</si>
  <si>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</si>
  <si>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</si>
  <si>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</si>
  <si>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</si>
  <si>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</si>
  <si>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</si>
  <si>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</si>
  <si>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</si>
  <si>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</si>
  <si>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JUNIO 2022</t>
  </si>
  <si>
    <t>ESTADO DE RESULTADO DEL 01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</si>
</sst>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2" applyFon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0" fillId="0" borderId="2" xfId="0" applyNumberFormat="1" applyBorder="1"/>
    <xf numFmtId="164" fontId="1" fillId="0" borderId="0" xfId="4" applyNumberFormat="1" applyFont="1" applyFill="1" applyBorder="1"/>
    <xf numFmtId="164" fontId="0" fillId="0" borderId="0" xfId="0" applyNumberFormat="1"/>
    <xf numFmtId="4" fontId="0" fillId="0" borderId="2" xfId="0" applyNumberFormat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9" fillId="0" borderId="0" xfId="2" applyFont="1" applyAlignment="1">
      <alignment wrapText="1"/>
    </xf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164" fontId="1" fillId="0" borderId="2" xfId="0" applyNumberFormat="1" applyFont="1" applyBorder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75F55F21-A245-4990-9D09-AA99E5F37FE3}"/>
    <cellStyle name="Moneda 2" xfId="4" xr:uid="{9630B51E-AFDE-4292-BEE4-3B6E126B429A}"/>
    <cellStyle name="Normal" xfId="0" builtinId="0"/>
    <cellStyle name="Normal 2" xfId="2" xr:uid="{EF98C9C9-D1FB-434E-B76A-D0A65D4D5F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CD6751C-5649-44BC-89D5-F8964114B77C}"/>
            </a:ext>
          </a:extLst>
        </xdr:cNvPr>
        <xdr:cNvSpPr/>
      </xdr:nvSpPr>
      <xdr:spPr>
        <a:xfrm>
          <a:off x="447674" y="96350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E2EC490-532E-45DC-8437-CE4B1787C555}"/>
            </a:ext>
          </a:extLst>
        </xdr:cNvPr>
        <xdr:cNvSpPr/>
      </xdr:nvSpPr>
      <xdr:spPr>
        <a:xfrm>
          <a:off x="4240743" y="96488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2EACE2F-D394-44B3-A9E8-B0A68BED21BE}"/>
            </a:ext>
          </a:extLst>
        </xdr:cNvPr>
        <xdr:cNvSpPr/>
      </xdr:nvSpPr>
      <xdr:spPr>
        <a:xfrm>
          <a:off x="7594601" y="9612842"/>
          <a:ext cx="3906308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9855E52-97D8-40D6-864F-5F3D70E50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1918BE9-FE32-44DF-AE7E-20F348405AFF}"/>
            </a:ext>
          </a:extLst>
        </xdr:cNvPr>
        <xdr:cNvSpPr/>
      </xdr:nvSpPr>
      <xdr:spPr>
        <a:xfrm>
          <a:off x="3959225" y="9124951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C6514D0-6749-4B46-A45C-D35BBA1FBA59}"/>
            </a:ext>
          </a:extLst>
        </xdr:cNvPr>
        <xdr:cNvSpPr/>
      </xdr:nvSpPr>
      <xdr:spPr>
        <a:xfrm>
          <a:off x="7724775" y="9104842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55D3997-CA89-4D88-A4FE-B87BC83F4694}"/>
            </a:ext>
          </a:extLst>
        </xdr:cNvPr>
        <xdr:cNvSpPr/>
      </xdr:nvSpPr>
      <xdr:spPr>
        <a:xfrm>
          <a:off x="323850" y="9144000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9EE72AD-EC33-45CD-8555-07993FE4D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2\06.%20JUNIO%202022\2022%2006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HT-EST.RESULT"/>
      <sheetName val="HT-BALANCE"/>
      <sheetName val="EST.RESULTADO"/>
      <sheetName val="BALANCE"/>
      <sheetName val="BALANCE (BVES)"/>
      <sheetName val="EST.RESULTAD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F58A4-588D-42FA-A214-A75A24FB4F9F}">
  <sheetPr>
    <pageSetUpPr fitToPage="1"/>
  </sheetPr>
  <dimension ref="A1:O81"/>
  <sheetViews>
    <sheetView tabSelected="1" view="pageBreakPreview" topLeftCell="A27" zoomScaleNormal="90" zoomScaleSheetLayoutView="100" workbookViewId="0">
      <selection activeCell="B49" sqref="B49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760402.92</v>
      </c>
      <c r="D6" s="11"/>
      <c r="E6" s="8" t="s">
        <v>6</v>
      </c>
      <c r="F6" s="12"/>
      <c r="G6" s="10">
        <f>SUM(F7:F8)</f>
        <v>490361.75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759302.92</v>
      </c>
      <c r="C8" s="10"/>
      <c r="D8" s="2" t="s">
        <v>2</v>
      </c>
      <c r="E8" s="5" t="s">
        <v>10</v>
      </c>
      <c r="F8" s="15">
        <v>490361.75</v>
      </c>
    </row>
    <row r="9" spans="1:11" ht="12.75" customHeight="1" x14ac:dyDescent="0.2">
      <c r="B9" s="9"/>
      <c r="E9" s="8" t="s">
        <v>11</v>
      </c>
      <c r="F9" s="12"/>
      <c r="G9" s="10">
        <f>SUM(F10:F13)</f>
        <v>5853789.0700000003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4293546.2</v>
      </c>
      <c r="E10" s="5" t="s">
        <v>13</v>
      </c>
      <c r="F10" s="16">
        <v>32746.19</v>
      </c>
      <c r="G10" s="10"/>
      <c r="H10" s="11"/>
    </row>
    <row r="11" spans="1:11" ht="12.75" customHeight="1" x14ac:dyDescent="0.2">
      <c r="A11" s="5" t="s">
        <v>14</v>
      </c>
      <c r="B11" s="9">
        <v>950000</v>
      </c>
      <c r="E11" s="5" t="s">
        <v>15</v>
      </c>
      <c r="F11" s="17">
        <v>1139656.52</v>
      </c>
    </row>
    <row r="12" spans="1:11" ht="12.75" customHeight="1" x14ac:dyDescent="0.2">
      <c r="A12" s="5" t="s">
        <v>16</v>
      </c>
      <c r="B12" s="13">
        <v>3313604.41</v>
      </c>
      <c r="D12" s="18"/>
      <c r="E12" s="5" t="s">
        <v>17</v>
      </c>
      <c r="F12" s="17">
        <v>4672604.4800000004</v>
      </c>
      <c r="G12" s="10"/>
      <c r="K12" s="19"/>
    </row>
    <row r="13" spans="1:11" ht="12.75" customHeight="1" x14ac:dyDescent="0.2">
      <c r="A13" s="5" t="s">
        <v>18</v>
      </c>
      <c r="B13" s="15">
        <v>29941.79</v>
      </c>
      <c r="D13" s="18"/>
      <c r="E13" s="5" t="s">
        <v>19</v>
      </c>
      <c r="F13" s="15">
        <v>8781.8799999999992</v>
      </c>
    </row>
    <row r="14" spans="1:11" ht="12.75" customHeight="1" x14ac:dyDescent="0.2">
      <c r="B14" s="16"/>
      <c r="D14" s="18"/>
      <c r="E14" s="8" t="s">
        <v>20</v>
      </c>
      <c r="G14" s="20">
        <f>SUM(F15:F16)</f>
        <v>2128218.91</v>
      </c>
      <c r="K14" s="19"/>
    </row>
    <row r="15" spans="1:11" ht="12.75" customHeight="1" x14ac:dyDescent="0.2">
      <c r="A15" s="8" t="s">
        <v>21</v>
      </c>
      <c r="B15" s="21"/>
      <c r="C15" s="20">
        <f>SUM(B16:B19)</f>
        <v>200000</v>
      </c>
      <c r="D15" s="18"/>
      <c r="E15" s="5" t="s">
        <v>22</v>
      </c>
      <c r="F15" s="17">
        <v>1729723.92</v>
      </c>
    </row>
    <row r="16" spans="1:11" ht="12.75" customHeight="1" x14ac:dyDescent="0.2">
      <c r="A16" s="5" t="s">
        <v>23</v>
      </c>
      <c r="B16" s="9">
        <v>200000</v>
      </c>
      <c r="E16" s="5" t="s">
        <v>24</v>
      </c>
      <c r="F16" s="15">
        <v>398494.99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2"/>
      <c r="G17" s="10">
        <f>SUM(F18)</f>
        <v>275203.3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3">
        <v>275203.3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2"/>
      <c r="G19" s="10">
        <f>SUM(F20)</f>
        <v>76152.41</v>
      </c>
    </row>
    <row r="20" spans="1:15" ht="12.75" customHeight="1" x14ac:dyDescent="0.2">
      <c r="E20" s="5" t="s">
        <v>31</v>
      </c>
      <c r="F20" s="15">
        <v>76152.41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10265052.929999998</v>
      </c>
      <c r="E21" s="8" t="s">
        <v>33</v>
      </c>
      <c r="F21" s="13"/>
      <c r="G21" s="10">
        <f>SUM(F22:F23)</f>
        <v>535238.89999999991</v>
      </c>
    </row>
    <row r="22" spans="1:15" ht="12.75" customHeight="1" x14ac:dyDescent="0.2">
      <c r="A22" s="5" t="s">
        <v>34</v>
      </c>
      <c r="B22" s="9">
        <v>3334547.9400000004</v>
      </c>
      <c r="E22" s="5" t="s">
        <v>35</v>
      </c>
      <c r="F22" s="16">
        <v>261869.03999999998</v>
      </c>
    </row>
    <row r="23" spans="1:15" ht="12.75" customHeight="1" x14ac:dyDescent="0.2">
      <c r="A23" s="5" t="s">
        <v>36</v>
      </c>
      <c r="B23" s="17">
        <v>6091421.0299999993</v>
      </c>
      <c r="E23" s="5" t="s">
        <v>37</v>
      </c>
      <c r="F23" s="15">
        <v>273369.86</v>
      </c>
      <c r="G23" s="10"/>
    </row>
    <row r="24" spans="1:15" ht="12.75" customHeight="1" x14ac:dyDescent="0.2">
      <c r="A24" s="5" t="s">
        <v>38</v>
      </c>
      <c r="B24" s="24">
        <v>910578.61</v>
      </c>
      <c r="E24" s="8" t="s">
        <v>39</v>
      </c>
      <c r="F24" s="25"/>
      <c r="G24" s="10">
        <f>SUM(F25:F25)</f>
        <v>29473.96</v>
      </c>
    </row>
    <row r="25" spans="1:15" ht="12.75" customHeight="1" x14ac:dyDescent="0.2">
      <c r="A25" s="5" t="s">
        <v>40</v>
      </c>
      <c r="B25" s="26">
        <v>-71494.649999999994</v>
      </c>
      <c r="E25" s="5" t="s">
        <v>41</v>
      </c>
      <c r="F25" s="15">
        <v>29473.96</v>
      </c>
    </row>
    <row r="26" spans="1:15" ht="12.75" customHeight="1" x14ac:dyDescent="0.2">
      <c r="E26" s="8" t="s">
        <v>42</v>
      </c>
      <c r="G26" s="20">
        <f>SUM(F27)</f>
        <v>86871.71</v>
      </c>
    </row>
    <row r="27" spans="1:15" ht="12.75" customHeight="1" x14ac:dyDescent="0.2">
      <c r="A27" s="8" t="s">
        <v>43</v>
      </c>
      <c r="B27" s="16"/>
      <c r="C27" s="20">
        <f>SUM(B28)</f>
        <v>211585.18</v>
      </c>
      <c r="E27" s="27" t="s">
        <v>44</v>
      </c>
      <c r="F27" s="15">
        <v>86871.71</v>
      </c>
    </row>
    <row r="28" spans="1:15" ht="12.75" customHeight="1" x14ac:dyDescent="0.2">
      <c r="A28" s="5" t="s">
        <v>45</v>
      </c>
      <c r="B28" s="28">
        <v>211585.18</v>
      </c>
      <c r="E28" s="29" t="s">
        <v>46</v>
      </c>
      <c r="F28" s="25"/>
      <c r="G28" s="10">
        <f>+SUM(F29:F29)</f>
        <v>3441.9</v>
      </c>
    </row>
    <row r="29" spans="1:15" ht="12.75" customHeight="1" x14ac:dyDescent="0.2">
      <c r="B29" s="16"/>
      <c r="E29" s="27" t="s">
        <v>47</v>
      </c>
      <c r="F29" s="15">
        <v>3441.9</v>
      </c>
      <c r="G29" s="10"/>
      <c r="L29" s="30"/>
      <c r="O29" s="30"/>
    </row>
    <row r="30" spans="1:15" ht="12.75" customHeight="1" x14ac:dyDescent="0.2">
      <c r="A30" s="8" t="s">
        <v>48</v>
      </c>
      <c r="B30" s="9" t="s">
        <v>2</v>
      </c>
      <c r="C30" s="10">
        <f>SUM(B31:B33)</f>
        <v>95889.539999999921</v>
      </c>
      <c r="E30" s="31" t="s">
        <v>49</v>
      </c>
      <c r="F30" s="9" t="s">
        <v>2</v>
      </c>
      <c r="G30" s="32">
        <f>SUM(G6:G28)</f>
        <v>9478751.9100000039</v>
      </c>
    </row>
    <row r="31" spans="1:15" ht="12.75" customHeight="1" x14ac:dyDescent="0.2">
      <c r="A31" s="5" t="s">
        <v>50</v>
      </c>
      <c r="B31" s="16">
        <v>0</v>
      </c>
      <c r="C31" s="10"/>
      <c r="E31" s="31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689972.69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-594083.15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33" t="s">
        <v>56</v>
      </c>
      <c r="G34" s="16">
        <f>+F35</f>
        <v>118690.07</v>
      </c>
    </row>
    <row r="35" spans="1:11" ht="12.75" customHeight="1" x14ac:dyDescent="0.2">
      <c r="A35" s="8" t="s">
        <v>57</v>
      </c>
      <c r="B35" s="13"/>
      <c r="C35" s="10">
        <f>SUM(B36:B39)</f>
        <v>2359234.8600000003</v>
      </c>
      <c r="E35" s="34" t="s">
        <v>58</v>
      </c>
      <c r="F35" s="15">
        <v>118690.07</v>
      </c>
    </row>
    <row r="36" spans="1:11" ht="12.75" customHeight="1" x14ac:dyDescent="0.2">
      <c r="A36" s="5" t="s">
        <v>59</v>
      </c>
      <c r="B36" s="9">
        <v>1612026.58</v>
      </c>
      <c r="C36" s="10"/>
      <c r="E36" s="33" t="s">
        <v>60</v>
      </c>
      <c r="F36" s="16"/>
      <c r="G36" s="10">
        <f>+F37</f>
        <v>51354.37</v>
      </c>
    </row>
    <row r="37" spans="1:11" ht="12.75" customHeight="1" x14ac:dyDescent="0.2">
      <c r="A37" s="5" t="s">
        <v>61</v>
      </c>
      <c r="B37" s="24">
        <v>445372.89</v>
      </c>
      <c r="C37" s="10"/>
      <c r="E37" s="35" t="s">
        <v>62</v>
      </c>
      <c r="F37" s="15">
        <v>51354.37</v>
      </c>
    </row>
    <row r="38" spans="1:11" ht="12.75" customHeight="1" x14ac:dyDescent="0.2">
      <c r="A38" s="5" t="s">
        <v>63</v>
      </c>
      <c r="B38" s="13">
        <v>428921.71</v>
      </c>
      <c r="C38" s="10"/>
      <c r="E38" s="8" t="s">
        <v>64</v>
      </c>
      <c r="F38" s="16"/>
      <c r="G38" s="10">
        <f>SUM(F39:F40)</f>
        <v>1036915.2800000007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UTILIDAD DEL EJERCICIO</v>
      </c>
      <c r="F39" s="16">
        <v>256429.80000000075</v>
      </c>
      <c r="H39" s="19"/>
    </row>
    <row r="40" spans="1:11" ht="12.75" customHeight="1" x14ac:dyDescent="0.2">
      <c r="E40" s="5" t="s">
        <v>66</v>
      </c>
      <c r="F40" s="15">
        <v>780485.48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2">
        <f>SUM(G32:G41)</f>
        <v>8706959.7200000007</v>
      </c>
    </row>
    <row r="43" spans="1:11" ht="15" customHeight="1" thickBot="1" x14ac:dyDescent="0.25">
      <c r="A43" s="31" t="s">
        <v>68</v>
      </c>
      <c r="B43" s="36" t="s">
        <v>2</v>
      </c>
      <c r="C43" s="37">
        <f>SUM(C5:C42)</f>
        <v>18185711.629999995</v>
      </c>
      <c r="E43" s="7" t="s">
        <v>69</v>
      </c>
      <c r="F43" s="9"/>
      <c r="G43" s="38">
        <f>G30+G42</f>
        <v>18185711.630000003</v>
      </c>
      <c r="H43" s="39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6"/>
      <c r="C45" s="40">
        <f>SUM(B46:B49)</f>
        <v>1434798863.54</v>
      </c>
      <c r="E45" s="41" t="s">
        <v>71</v>
      </c>
      <c r="F45" s="13"/>
      <c r="G45" s="40">
        <f>SUM(F46)</f>
        <v>1434798863.54</v>
      </c>
      <c r="H45" s="11">
        <f>+G45-C45</f>
        <v>0</v>
      </c>
      <c r="I45" s="11"/>
    </row>
    <row r="46" spans="1:11" ht="24" customHeight="1" x14ac:dyDescent="0.2">
      <c r="A46" s="42" t="s">
        <v>72</v>
      </c>
      <c r="B46" s="9">
        <v>1237764817.03</v>
      </c>
      <c r="C46" s="36"/>
      <c r="E46" s="43" t="s">
        <v>73</v>
      </c>
      <c r="F46" s="15">
        <v>1434798863.54</v>
      </c>
      <c r="G46" s="36"/>
      <c r="H46" s="11"/>
      <c r="I46" s="11"/>
    </row>
    <row r="47" spans="1:11" ht="12.75" customHeight="1" x14ac:dyDescent="0.2">
      <c r="A47" s="5" t="s">
        <v>74</v>
      </c>
      <c r="B47" s="44">
        <v>26217899.800000001</v>
      </c>
      <c r="C47" s="45"/>
      <c r="E47" s="46"/>
      <c r="F47" s="47"/>
      <c r="G47" s="45"/>
      <c r="H47" s="11"/>
      <c r="I47" s="11"/>
    </row>
    <row r="48" spans="1:11" ht="21.75" customHeight="1" x14ac:dyDescent="0.2">
      <c r="A48" s="48" t="s">
        <v>75</v>
      </c>
      <c r="B48" s="44">
        <v>167464171.75999999</v>
      </c>
      <c r="F48" s="47"/>
      <c r="G48" s="45"/>
      <c r="H48" s="11"/>
      <c r="I48" s="11"/>
    </row>
    <row r="49" spans="1:12" ht="21" customHeight="1" x14ac:dyDescent="0.2">
      <c r="A49" s="43" t="s">
        <v>76</v>
      </c>
      <c r="B49" s="49">
        <v>3351974.95</v>
      </c>
      <c r="E49" s="50"/>
      <c r="F49" s="47"/>
      <c r="G49" s="51"/>
      <c r="H49" s="11"/>
      <c r="I49" s="11"/>
    </row>
    <row r="50" spans="1:12" ht="12.75" customHeight="1" x14ac:dyDescent="0.2">
      <c r="B50" s="51"/>
      <c r="C50" s="45"/>
      <c r="E50" s="50"/>
      <c r="F50" s="47"/>
      <c r="G50" s="51"/>
    </row>
    <row r="51" spans="1:12" ht="12.75" customHeight="1" x14ac:dyDescent="0.2">
      <c r="A51" s="8" t="s">
        <v>77</v>
      </c>
      <c r="B51" s="51"/>
      <c r="C51" s="52">
        <f>SUM(B52:B53)</f>
        <v>1154641.56</v>
      </c>
      <c r="E51" s="8" t="s">
        <v>78</v>
      </c>
      <c r="G51" s="52">
        <f>+F52</f>
        <v>1154641.56</v>
      </c>
    </row>
    <row r="52" spans="1:12" ht="12.75" customHeight="1" x14ac:dyDescent="0.2">
      <c r="A52" s="5" t="s">
        <v>79</v>
      </c>
      <c r="B52" s="53">
        <v>1150000</v>
      </c>
      <c r="C52" s="45"/>
      <c r="E52" s="5" t="s">
        <v>78</v>
      </c>
      <c r="F52" s="23">
        <v>1154641.56</v>
      </c>
    </row>
    <row r="53" spans="1:12" ht="12.75" customHeight="1" x14ac:dyDescent="0.2">
      <c r="A53" s="54" t="s">
        <v>80</v>
      </c>
      <c r="B53" s="49">
        <v>4641.5600000000004</v>
      </c>
      <c r="C53" s="45"/>
      <c r="F53" s="20"/>
    </row>
    <row r="54" spans="1:12" ht="12.75" customHeight="1" x14ac:dyDescent="0.2">
      <c r="B54" s="51"/>
      <c r="C54" s="45"/>
      <c r="H54" s="11">
        <f>+C43-G43</f>
        <v>0</v>
      </c>
    </row>
    <row r="55" spans="1:12" ht="12.75" customHeight="1" x14ac:dyDescent="0.2">
      <c r="B55" s="51"/>
      <c r="C55" s="45"/>
      <c r="H55" s="11"/>
      <c r="L55" s="11"/>
    </row>
    <row r="56" spans="1:12" ht="12.75" customHeight="1" x14ac:dyDescent="0.2">
      <c r="B56" s="51"/>
      <c r="C56" s="45"/>
      <c r="H56" s="11"/>
      <c r="L56" s="11"/>
    </row>
    <row r="57" spans="1:12" ht="12.75" customHeight="1" x14ac:dyDescent="0.2">
      <c r="B57" s="51"/>
      <c r="C57" s="45"/>
      <c r="H57" s="11"/>
      <c r="L57" s="11"/>
    </row>
    <row r="58" spans="1:12" ht="12.75" customHeight="1" x14ac:dyDescent="0.2">
      <c r="B58" s="51"/>
      <c r="C58" s="45"/>
      <c r="H58" s="11">
        <f>+G45-C45</f>
        <v>0</v>
      </c>
      <c r="K58" s="55"/>
    </row>
    <row r="59" spans="1:12" ht="12.75" customHeight="1" x14ac:dyDescent="0.2">
      <c r="B59" s="51"/>
      <c r="C59" s="45"/>
      <c r="H59" s="56" t="s">
        <v>2</v>
      </c>
      <c r="K59" s="11"/>
    </row>
    <row r="60" spans="1:12" ht="12.75" customHeight="1" x14ac:dyDescent="0.2">
      <c r="A60" s="57" t="s">
        <v>81</v>
      </c>
      <c r="C60" s="58"/>
      <c r="F60" s="59" t="s">
        <v>82</v>
      </c>
      <c r="G60" s="58"/>
      <c r="H60" s="11"/>
    </row>
    <row r="61" spans="1:12" ht="12.75" customHeight="1" x14ac:dyDescent="0.2">
      <c r="A61" s="60"/>
      <c r="C61" s="58"/>
      <c r="F61" s="58"/>
      <c r="G61" s="58"/>
      <c r="I61" s="11"/>
      <c r="K61" s="11"/>
    </row>
    <row r="62" spans="1:12" ht="12.75" customHeight="1" x14ac:dyDescent="0.2">
      <c r="F62" s="58"/>
      <c r="G62" s="58"/>
    </row>
    <row r="63" spans="1:12" ht="12.75" customHeight="1" x14ac:dyDescent="0.2">
      <c r="D63" s="61"/>
    </row>
    <row r="64" spans="1:12" ht="12.75" customHeight="1" x14ac:dyDescent="0.2">
      <c r="D64" s="61"/>
    </row>
    <row r="65" spans="4:11" ht="12.75" customHeight="1" x14ac:dyDescent="0.2">
      <c r="D65" s="61"/>
    </row>
    <row r="66" spans="4:11" ht="12.75" customHeight="1" x14ac:dyDescent="0.2">
      <c r="D66" s="61"/>
      <c r="H66" s="11">
        <f>+C51-G51</f>
        <v>0</v>
      </c>
    </row>
    <row r="67" spans="4:11" ht="12.75" customHeight="1" x14ac:dyDescent="0.2">
      <c r="D67" s="61"/>
    </row>
    <row r="68" spans="4:11" ht="12.75" customHeight="1" x14ac:dyDescent="0.2">
      <c r="D68" s="61"/>
      <c r="K68" s="11"/>
    </row>
    <row r="69" spans="4:11" ht="12.75" customHeight="1" x14ac:dyDescent="0.2">
      <c r="D69" s="61"/>
    </row>
    <row r="70" spans="4:11" ht="12.75" customHeight="1" x14ac:dyDescent="0.2">
      <c r="D70" s="61"/>
    </row>
    <row r="71" spans="4:11" ht="12.75" customHeight="1" x14ac:dyDescent="0.2">
      <c r="D71" s="61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62"/>
    </row>
    <row r="80" spans="4:11" ht="12.75" customHeight="1" x14ac:dyDescent="0.25">
      <c r="D80" s="62"/>
    </row>
    <row r="81" spans="4:4" ht="15.75" x14ac:dyDescent="0.25">
      <c r="D81" s="62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5AF3-0261-468C-8FF9-A6A125BBFEC1}">
  <sheetPr>
    <pageSetUpPr fitToPage="1"/>
  </sheetPr>
  <dimension ref="A1:I64"/>
  <sheetViews>
    <sheetView view="pageBreakPreview" topLeftCell="A30" zoomScaleNormal="100" zoomScaleSheetLayoutView="100" workbookViewId="0">
      <selection activeCell="C23" sqref="C23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63" t="s">
        <v>0</v>
      </c>
      <c r="B1" s="64"/>
      <c r="C1" s="64"/>
      <c r="D1" s="64"/>
      <c r="E1" s="65"/>
      <c r="F1" s="64"/>
      <c r="G1" s="66"/>
    </row>
    <row r="2" spans="1:9" ht="15" customHeight="1" x14ac:dyDescent="0.2">
      <c r="A2" s="67" t="s">
        <v>137</v>
      </c>
      <c r="B2" s="68"/>
      <c r="C2" s="68"/>
      <c r="D2" s="68"/>
      <c r="E2" s="69"/>
      <c r="F2" s="68"/>
      <c r="G2" s="66"/>
    </row>
    <row r="3" spans="1:9" ht="19.5" customHeight="1" thickBot="1" x14ac:dyDescent="0.25">
      <c r="A3" s="70" t="s">
        <v>1</v>
      </c>
      <c r="B3" s="71"/>
      <c r="C3" s="71"/>
      <c r="D3" s="71"/>
      <c r="E3" s="72"/>
      <c r="F3" s="71"/>
      <c r="G3" s="73"/>
      <c r="H3" s="74"/>
    </row>
    <row r="4" spans="1:9" ht="18" customHeight="1" x14ac:dyDescent="0.2">
      <c r="A4" s="75" t="s">
        <v>83</v>
      </c>
      <c r="E4" s="7" t="s">
        <v>84</v>
      </c>
      <c r="G4" s="19"/>
      <c r="H4" s="74"/>
      <c r="I4" s="74"/>
    </row>
    <row r="5" spans="1:9" ht="16.5" customHeight="1" x14ac:dyDescent="0.2">
      <c r="A5" s="76" t="s">
        <v>85</v>
      </c>
      <c r="C5" s="19">
        <f>SUM(B6:B7)</f>
        <v>5081245.5999999996</v>
      </c>
      <c r="D5" s="74"/>
      <c r="E5" s="8" t="s">
        <v>86</v>
      </c>
      <c r="F5" s="77"/>
      <c r="G5" s="77">
        <f>SUM(F6:F7)</f>
        <v>9805804.2100000009</v>
      </c>
      <c r="H5" s="74"/>
    </row>
    <row r="6" spans="1:9" x14ac:dyDescent="0.2">
      <c r="A6" s="2" t="s">
        <v>87</v>
      </c>
      <c r="B6" s="78">
        <v>1061417.99</v>
      </c>
      <c r="C6" s="19"/>
      <c r="E6" s="5" t="s">
        <v>87</v>
      </c>
      <c r="F6" s="79">
        <v>3069194.51</v>
      </c>
      <c r="G6" s="77"/>
      <c r="H6" s="74"/>
    </row>
    <row r="7" spans="1:9" x14ac:dyDescent="0.2">
      <c r="A7" s="80" t="s">
        <v>88</v>
      </c>
      <c r="B7" s="81">
        <v>4019827.61</v>
      </c>
      <c r="E7" s="5" t="s">
        <v>89</v>
      </c>
      <c r="F7" s="82">
        <v>6736609.7000000002</v>
      </c>
      <c r="G7" s="77"/>
    </row>
    <row r="8" spans="1:9" x14ac:dyDescent="0.2">
      <c r="C8" s="19"/>
      <c r="E8" s="5"/>
      <c r="F8" s="55"/>
      <c r="G8" s="77"/>
    </row>
    <row r="9" spans="1:9" ht="24" x14ac:dyDescent="0.2">
      <c r="A9" s="83" t="s">
        <v>90</v>
      </c>
      <c r="B9" s="77"/>
      <c r="C9" s="77">
        <f>SUM(B10)</f>
        <v>873354.15999999992</v>
      </c>
      <c r="E9" s="84" t="s">
        <v>91</v>
      </c>
      <c r="G9" s="77">
        <f>SUM(F10:F12)</f>
        <v>4040100.0500000003</v>
      </c>
    </row>
    <row r="10" spans="1:9" x14ac:dyDescent="0.2">
      <c r="A10" s="85" t="s">
        <v>87</v>
      </c>
      <c r="B10" s="86">
        <v>873354.15999999992</v>
      </c>
      <c r="C10" s="77"/>
      <c r="D10" s="74"/>
      <c r="E10" s="6" t="s">
        <v>87</v>
      </c>
      <c r="F10" s="78">
        <v>691924.2</v>
      </c>
      <c r="H10" s="74"/>
    </row>
    <row r="11" spans="1:9" ht="25.5" x14ac:dyDescent="0.2">
      <c r="A11" s="85"/>
      <c r="B11" s="19"/>
      <c r="C11" s="77"/>
      <c r="E11" s="87" t="s">
        <v>92</v>
      </c>
      <c r="F11" s="78">
        <v>2976848.54</v>
      </c>
    </row>
    <row r="12" spans="1:9" ht="15" customHeight="1" x14ac:dyDescent="0.2">
      <c r="A12" s="88" t="s">
        <v>93</v>
      </c>
      <c r="C12" s="19">
        <f>SUM(B13:B15)</f>
        <v>4817602.33</v>
      </c>
      <c r="E12" s="6" t="s">
        <v>94</v>
      </c>
      <c r="F12" s="81">
        <v>371327.31</v>
      </c>
    </row>
    <row r="13" spans="1:9" x14ac:dyDescent="0.2">
      <c r="A13" s="85" t="s">
        <v>87</v>
      </c>
      <c r="B13" s="89">
        <v>844643.81</v>
      </c>
      <c r="F13" s="19"/>
    </row>
    <row r="14" spans="1:9" ht="15.75" customHeight="1" x14ac:dyDescent="0.2">
      <c r="A14" s="90" t="s">
        <v>95</v>
      </c>
      <c r="B14" s="78">
        <v>3497363.2</v>
      </c>
      <c r="C14" s="11"/>
      <c r="E14" s="91" t="s">
        <v>96</v>
      </c>
      <c r="G14" s="19">
        <f>SUM(F15:F16)</f>
        <v>448776.44999999995</v>
      </c>
    </row>
    <row r="15" spans="1:9" x14ac:dyDescent="0.2">
      <c r="A15" s="85" t="s">
        <v>94</v>
      </c>
      <c r="B15" s="92">
        <v>475595.31999999995</v>
      </c>
      <c r="E15" s="6" t="s">
        <v>87</v>
      </c>
      <c r="F15" s="78">
        <v>224800.71</v>
      </c>
    </row>
    <row r="16" spans="1:9" x14ac:dyDescent="0.2">
      <c r="A16" s="85"/>
      <c r="B16" s="19"/>
      <c r="C16" s="19"/>
      <c r="E16" s="6" t="s">
        <v>97</v>
      </c>
      <c r="F16" s="93">
        <v>223975.74</v>
      </c>
    </row>
    <row r="17" spans="1:8" x14ac:dyDescent="0.2">
      <c r="A17" s="76" t="s">
        <v>98</v>
      </c>
      <c r="B17" s="19"/>
      <c r="C17" s="19">
        <f>SUM(B18:B21)</f>
        <v>1575244.57</v>
      </c>
    </row>
    <row r="18" spans="1:8" x14ac:dyDescent="0.2">
      <c r="A18" s="2" t="s">
        <v>99</v>
      </c>
      <c r="B18" s="78">
        <v>147529.93000000002</v>
      </c>
      <c r="D18" s="74"/>
      <c r="E18" s="8" t="s">
        <v>100</v>
      </c>
      <c r="F18" s="94"/>
      <c r="G18" s="94">
        <f>SUM(F19:F20)</f>
        <v>1001.54</v>
      </c>
    </row>
    <row r="19" spans="1:8" x14ac:dyDescent="0.2">
      <c r="A19" s="2" t="s">
        <v>101</v>
      </c>
      <c r="B19" s="78">
        <v>573493.6</v>
      </c>
      <c r="C19" s="19"/>
      <c r="D19" s="11"/>
      <c r="E19" s="6" t="s">
        <v>87</v>
      </c>
      <c r="F19" s="95">
        <v>423.52</v>
      </c>
      <c r="G19" s="94"/>
    </row>
    <row r="20" spans="1:8" x14ac:dyDescent="0.2">
      <c r="A20" s="2" t="s">
        <v>102</v>
      </c>
      <c r="B20" s="78">
        <v>18377.43</v>
      </c>
      <c r="E20" s="5" t="s">
        <v>88</v>
      </c>
      <c r="F20" s="95">
        <v>578.02</v>
      </c>
    </row>
    <row r="21" spans="1:8" x14ac:dyDescent="0.2">
      <c r="A21" s="2" t="s">
        <v>103</v>
      </c>
      <c r="B21" s="96">
        <v>835843.61</v>
      </c>
    </row>
    <row r="22" spans="1:8" ht="18" x14ac:dyDescent="0.25">
      <c r="E22" s="91" t="s">
        <v>104</v>
      </c>
      <c r="G22" s="97">
        <f>SUM(F23:F25)</f>
        <v>93201.98</v>
      </c>
      <c r="H22" s="98"/>
    </row>
    <row r="23" spans="1:8" ht="13.5" customHeight="1" x14ac:dyDescent="0.25">
      <c r="A23" s="88" t="s">
        <v>105</v>
      </c>
      <c r="C23" s="19">
        <f>SUM(B24:B25)</f>
        <v>683361.6</v>
      </c>
      <c r="E23" s="6" t="s">
        <v>106</v>
      </c>
      <c r="F23" s="99">
        <v>62564.74</v>
      </c>
      <c r="G23" s="11"/>
      <c r="H23" s="98" t="s">
        <v>107</v>
      </c>
    </row>
    <row r="24" spans="1:8" ht="14.25" customHeight="1" x14ac:dyDescent="0.25">
      <c r="A24" s="85" t="s">
        <v>87</v>
      </c>
      <c r="B24" s="78">
        <v>243734.65</v>
      </c>
      <c r="C24" s="77"/>
      <c r="E24" s="5" t="s">
        <v>108</v>
      </c>
      <c r="F24" s="99">
        <v>30637.239999999998</v>
      </c>
      <c r="H24" s="98"/>
    </row>
    <row r="25" spans="1:8" ht="14.25" customHeight="1" x14ac:dyDescent="0.2">
      <c r="A25" s="2" t="s">
        <v>97</v>
      </c>
      <c r="B25" s="81">
        <v>439626.94999999995</v>
      </c>
      <c r="E25" s="6" t="s">
        <v>109</v>
      </c>
      <c r="F25" s="82">
        <v>0</v>
      </c>
    </row>
    <row r="26" spans="1:8" ht="5.25" customHeight="1" x14ac:dyDescent="0.35">
      <c r="B26" s="100"/>
      <c r="C26" s="101"/>
      <c r="E26" s="5"/>
      <c r="F26" s="55"/>
    </row>
    <row r="27" spans="1:8" ht="14.25" customHeight="1" x14ac:dyDescent="0.2">
      <c r="A27" s="76" t="s">
        <v>110</v>
      </c>
      <c r="B27" s="102"/>
      <c r="C27" s="102">
        <f>SUM(B28:B30)</f>
        <v>165786.65000000002</v>
      </c>
      <c r="E27" s="5"/>
      <c r="F27" s="55"/>
    </row>
    <row r="28" spans="1:8" x14ac:dyDescent="0.2">
      <c r="A28" s="2" t="s">
        <v>111</v>
      </c>
      <c r="B28" s="78">
        <v>19383.61</v>
      </c>
      <c r="C28" s="102"/>
      <c r="E28" s="50" t="s">
        <v>112</v>
      </c>
      <c r="F28" s="55"/>
      <c r="G28" s="97">
        <f>SUM(F29)</f>
        <v>87183.74</v>
      </c>
    </row>
    <row r="29" spans="1:8" x14ac:dyDescent="0.2">
      <c r="A29" s="2" t="s">
        <v>113</v>
      </c>
      <c r="B29" s="55">
        <v>0</v>
      </c>
      <c r="E29" s="5" t="s">
        <v>114</v>
      </c>
      <c r="F29" s="82">
        <v>87183.74</v>
      </c>
      <c r="H29" s="74"/>
    </row>
    <row r="30" spans="1:8" ht="24" x14ac:dyDescent="0.2">
      <c r="A30" s="103" t="s">
        <v>115</v>
      </c>
      <c r="B30" s="82">
        <v>146403.04</v>
      </c>
    </row>
    <row r="31" spans="1:8" x14ac:dyDescent="0.2">
      <c r="E31" s="104" t="s">
        <v>116</v>
      </c>
      <c r="G31" s="97">
        <f>SUM(F32)</f>
        <v>102962</v>
      </c>
    </row>
    <row r="32" spans="1:8" x14ac:dyDescent="0.2">
      <c r="A32" s="76" t="s">
        <v>117</v>
      </c>
      <c r="B32" s="102"/>
      <c r="C32" s="19">
        <f>SUM(B33:B40)</f>
        <v>1216624.44</v>
      </c>
      <c r="D32" s="74"/>
      <c r="E32" s="5" t="s">
        <v>118</v>
      </c>
      <c r="F32" s="96">
        <v>102962</v>
      </c>
    </row>
    <row r="33" spans="1:8" ht="20.25" customHeight="1" x14ac:dyDescent="0.2">
      <c r="A33" s="2" t="s">
        <v>119</v>
      </c>
      <c r="B33" s="102">
        <v>408335.78999999992</v>
      </c>
      <c r="C33" s="19"/>
      <c r="E33" s="104" t="s">
        <v>120</v>
      </c>
      <c r="F33" s="99"/>
      <c r="G33" s="97">
        <f>SUM(F34)</f>
        <v>196763.04</v>
      </c>
    </row>
    <row r="34" spans="1:8" ht="12.75" customHeight="1" x14ac:dyDescent="0.2">
      <c r="A34" s="2" t="s">
        <v>121</v>
      </c>
      <c r="B34" s="78">
        <v>0</v>
      </c>
      <c r="E34" s="6" t="s">
        <v>122</v>
      </c>
      <c r="F34" s="96">
        <v>196763.04</v>
      </c>
    </row>
    <row r="35" spans="1:8" ht="12.75" customHeight="1" x14ac:dyDescent="0.2">
      <c r="A35" s="2" t="s">
        <v>123</v>
      </c>
      <c r="B35" s="102">
        <v>325847.78000000003</v>
      </c>
      <c r="C35" s="102"/>
    </row>
    <row r="36" spans="1:8" ht="12.75" customHeight="1" x14ac:dyDescent="0.2">
      <c r="A36" s="2" t="s">
        <v>124</v>
      </c>
      <c r="B36" s="78">
        <v>11106.24</v>
      </c>
      <c r="H36" s="105"/>
    </row>
    <row r="37" spans="1:8" ht="12.75" customHeight="1" x14ac:dyDescent="0.2">
      <c r="A37" s="2" t="s">
        <v>125</v>
      </c>
      <c r="B37" s="102">
        <v>306059.08</v>
      </c>
      <c r="C37" s="19"/>
      <c r="H37" s="106"/>
    </row>
    <row r="38" spans="1:8" ht="12.75" customHeight="1" x14ac:dyDescent="0.2">
      <c r="A38" s="2" t="s">
        <v>126</v>
      </c>
      <c r="B38" s="102">
        <v>16828.07</v>
      </c>
      <c r="C38" s="19"/>
      <c r="H38" s="106"/>
    </row>
    <row r="39" spans="1:8" ht="12.75" customHeight="1" x14ac:dyDescent="0.2">
      <c r="A39" s="2" t="s">
        <v>127</v>
      </c>
      <c r="B39" s="102">
        <v>0</v>
      </c>
      <c r="C39" s="19"/>
      <c r="H39" s="11"/>
    </row>
    <row r="40" spans="1:8" ht="12.75" customHeight="1" x14ac:dyDescent="0.2">
      <c r="A40" s="2" t="s">
        <v>128</v>
      </c>
      <c r="B40" s="92">
        <v>148447.48000000001</v>
      </c>
      <c r="C40" s="19"/>
      <c r="H40" s="74"/>
    </row>
    <row r="42" spans="1:8" x14ac:dyDescent="0.2">
      <c r="A42" s="76" t="s">
        <v>129</v>
      </c>
      <c r="C42" s="19">
        <f>SUM(B43:B44)</f>
        <v>106143.86</v>
      </c>
    </row>
    <row r="43" spans="1:8" x14ac:dyDescent="0.2">
      <c r="A43" s="2" t="s">
        <v>130</v>
      </c>
      <c r="B43" s="55">
        <v>295.67</v>
      </c>
      <c r="H43" s="11"/>
    </row>
    <row r="44" spans="1:8" x14ac:dyDescent="0.2">
      <c r="A44" s="2" t="s">
        <v>131</v>
      </c>
      <c r="B44" s="107">
        <v>105848.19</v>
      </c>
    </row>
    <row r="45" spans="1:8" ht="4.5" customHeight="1" x14ac:dyDescent="0.2">
      <c r="D45" s="74"/>
    </row>
    <row r="46" spans="1:8" ht="12.75" customHeight="1" x14ac:dyDescent="0.2">
      <c r="A46" s="75" t="s">
        <v>132</v>
      </c>
      <c r="B46" s="108"/>
      <c r="C46" s="78">
        <f>SUM(C5:C45)</f>
        <v>14519363.209999999</v>
      </c>
      <c r="E46" s="7" t="s">
        <v>133</v>
      </c>
      <c r="F46" s="99"/>
      <c r="G46" s="19">
        <f>SUM(G5:G43)</f>
        <v>14775793.01</v>
      </c>
    </row>
    <row r="47" spans="1:8" x14ac:dyDescent="0.2">
      <c r="A47" s="75" t="str">
        <f>IF(C47=0,"","UTILIDAD DEL EJERCICIO")</f>
        <v>UTILIDAD DEL EJERCICIO</v>
      </c>
      <c r="B47" s="109"/>
      <c r="C47" s="78">
        <f>IF(SUM(-C46+G46)&lt;0,0,SUM(-C46+G46))</f>
        <v>256429.80000000075</v>
      </c>
      <c r="E47" s="110" t="str">
        <f>IF(G47=0,"","PERDIDA DEL EJERCICIO")</f>
        <v/>
      </c>
      <c r="G47" s="39">
        <f>IF(SUM(-G46+C46)&lt;0,0,SUM(-G46+C46))</f>
        <v>0</v>
      </c>
    </row>
    <row r="48" spans="1:8" ht="16.5" customHeight="1" thickBot="1" x14ac:dyDescent="0.25">
      <c r="A48" s="75" t="s">
        <v>134</v>
      </c>
      <c r="B48" s="111" t="s">
        <v>2</v>
      </c>
      <c r="C48" s="112">
        <f>+C46+C47</f>
        <v>14775793.01</v>
      </c>
      <c r="E48" s="113" t="s">
        <v>135</v>
      </c>
      <c r="F48" s="114" t="s">
        <v>2</v>
      </c>
      <c r="G48" s="112">
        <f>+G46+G47</f>
        <v>14775793.01</v>
      </c>
    </row>
    <row r="49" spans="1:8" ht="13.5" thickTop="1" x14ac:dyDescent="0.2">
      <c r="H49" s="39"/>
    </row>
    <row r="51" spans="1:8" ht="24" customHeight="1" x14ac:dyDescent="0.2"/>
    <row r="56" spans="1:8" x14ac:dyDescent="0.2">
      <c r="C56" s="19"/>
      <c r="G56" s="39"/>
      <c r="H56" s="11"/>
    </row>
    <row r="57" spans="1:8" x14ac:dyDescent="0.2">
      <c r="H57" s="11"/>
    </row>
    <row r="58" spans="1:8" x14ac:dyDescent="0.2">
      <c r="A58" s="115"/>
      <c r="B58" s="111"/>
      <c r="C58" s="114"/>
      <c r="F58" s="114"/>
      <c r="G58" s="114"/>
      <c r="H58" s="39"/>
    </row>
    <row r="59" spans="1:8" ht="15.75" x14ac:dyDescent="0.25">
      <c r="A59" s="116"/>
      <c r="B59" s="60"/>
      <c r="C59" s="60"/>
      <c r="E59" s="60"/>
      <c r="F59" s="116"/>
      <c r="G59" s="117"/>
    </row>
    <row r="60" spans="1:8" ht="15.75" x14ac:dyDescent="0.25">
      <c r="A60" s="116"/>
      <c r="C60" s="118"/>
      <c r="F60" s="116"/>
      <c r="G60" s="117"/>
    </row>
    <row r="61" spans="1:8" ht="15.75" x14ac:dyDescent="0.25">
      <c r="A61" s="117"/>
      <c r="D61" s="62"/>
      <c r="F61" s="117"/>
      <c r="G61" s="117"/>
    </row>
    <row r="62" spans="1:8" ht="15.75" x14ac:dyDescent="0.25">
      <c r="D62" s="62"/>
    </row>
    <row r="64" spans="1:8" ht="15.75" x14ac:dyDescent="0.2">
      <c r="D64" s="60"/>
    </row>
  </sheetData>
  <printOptions horizontalCentered="1"/>
  <pageMargins left="0.31496062992125984" right="0.23622047244094491" top="0.43307086614173229" bottom="0.19685039370078741" header="0" footer="0"/>
  <pageSetup scale="76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2022-07-28T14:42:18Z</dcterms:created>
  <dcterms:modified xsi:type="dcterms:W3CDTF">2022-07-28T14:43:02Z</dcterms:modified>
</cp:coreProperties>
</file>