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spinoza\Desktop\"/>
    </mc:Choice>
  </mc:AlternateContent>
  <xr:revisionPtr revIDLastSave="0" documentId="13_ncr:1_{C1CF5196-E177-4147-9DF4-904CD1E380BE}" xr6:coauthVersionLast="47" xr6:coauthVersionMax="47" xr10:uidLastSave="{00000000-0000-0000-0000-000000000000}"/>
  <bookViews>
    <workbookView xWindow="-110" yWindow="-110" windowWidth="19420" windowHeight="10420" tabRatio="658" activeTab="1" xr2:uid="{00000000-000D-0000-FFFF-FFFF00000000}"/>
  </bookViews>
  <sheets>
    <sheet name="RESULTADO" sheetId="11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2" i="3" l="1"/>
  <c r="H50" i="3" l="1"/>
  <c r="E50" i="3" l="1"/>
  <c r="G17" i="2"/>
  <c r="H17" i="1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s="1"/>
  <c r="E19" i="3" l="1"/>
  <c r="G42" i="2" l="1"/>
  <c r="G24" i="2" l="1"/>
  <c r="G27" i="2" l="1"/>
  <c r="H70" i="3" l="1"/>
  <c r="H90" i="3"/>
  <c r="H118" i="3"/>
  <c r="H124" i="3"/>
  <c r="H133" i="3"/>
  <c r="H142" i="3"/>
  <c r="H149" i="3"/>
  <c r="H151" i="3" s="1"/>
  <c r="H157" i="3"/>
  <c r="G51" i="2" l="1"/>
  <c r="E124" i="3" l="1"/>
  <c r="E157" i="3" l="1"/>
  <c r="E90" i="3" l="1"/>
  <c r="E151" i="3" l="1"/>
  <c r="E118" i="3" l="1"/>
  <c r="E133" i="3"/>
  <c r="E70" i="3"/>
  <c r="G38" i="2"/>
  <c r="E142" i="3" l="1"/>
  <c r="G44" i="2" l="1"/>
  <c r="G53" i="2" s="1"/>
  <c r="G60" i="2" l="1"/>
  <c r="G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<sst xmlns="http://schemas.openxmlformats.org/spreadsheetml/2006/main" count="132" uniqueCount="121">
  <si>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</si>
  <si>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</si>
  <si>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</si>
  <si>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</si>
  <si>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</si>
  <si>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</si>
  <si>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</si>
  <si>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</si>
  <si>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</si>
  <si>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</si>
  <si>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</si>
  <si>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</si>
  <si>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</si>
  <si>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</si>
  <si>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</si>
  <si>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</si>
  <si>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</si>
  <si>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</si>
  <si>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</si>
  <si>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</si>
  <si>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</si>
  <si>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</si>
  <si>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</si>
  <si>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</si>
  <si>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</si>
  <si>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</si>
  <si>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</si>
  <si>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</si>
  <si>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</si>
  <si>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</si>
  <si>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</si>
  <si>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</si>
  <si>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</si>
  <si>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</si>
  <si>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</si>
  <si>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</si>
  <si>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</si>
  <si>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</si>
  <si>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</si>
  <si>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</si>
  <si>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</si>
  <si>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</si>
  <si>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</si>
  <si>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</si>
  <si>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</si>
  <si>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</si>
  <si>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</si>
  <si>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</si>
  <si>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</si>
  <si>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</si>
  <si>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</si>
  <si>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</si>
  <si>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</si>
  <si>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</si>
  <si>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</si>
  <si>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</si>
  <si>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</si>
  <si>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</si>
  <si>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</si>
  <si>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</si>
  <si>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</si>
  <si>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</si>
  <si>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</si>
  <si>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</si>
  <si>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</si>
  <si>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</si>
  <si>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</si>
  <si>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</si>
  <si>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</si>
  <si>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</si>
  <si>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</si>
  <si>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</si>
  <si>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</si>
  <si>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</si>
  <si>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</si>
  <si>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</si>
  <si>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</si>
  <si>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</si>
  <si>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</si>
  <si>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</si>
  <si>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</si>
  <si>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</si>
  <si>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</si>
  <si>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</si>
  <si>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</si>
  <si>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</si>
  <si>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</si>
  <si>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</si>
  <si>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</si>
  <si>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</si>
  <si>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</si>
  <si>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</si>
  <si>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</si>
  <si>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</si>
  <si>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</si>
  <si>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</si>
  <si>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</si>
  <si>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</si>
  <si>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</si>
  <si>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</si>
  <si>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</si>
  <si>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</si>
  <si>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</si>
  <si>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</si>
  <si>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</si>
  <si>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</si>
  <si>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</si>
  <si>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</si>
  <si>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</si>
  <si>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</si>
  <si>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</si>
  <si>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</si>
  <si>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</si>
  <si>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OTROS DEUDORES</t>
  </si>
  <si>
    <t>ACTIVOS POR DERECHO</t>
  </si>
  <si>
    <t>31.12.2021</t>
  </si>
  <si>
    <t>ESTADO DE RESULTADOS DEL 1o.DE ENERO AL 30 DE JUNIO 2022</t>
  </si>
  <si>
    <t>JUNIO</t>
  </si>
  <si>
    <t>30.06.2021</t>
  </si>
  <si>
    <t>31.06.2022</t>
  </si>
  <si>
    <t>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</si>
</sst>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32" fillId="0" borderId="0" xfId="1" applyNumberFormat="1" applyFont="1"/>
    <xf numFmtId="167" fontId="32" fillId="0" borderId="0" xfId="1" applyNumberFormat="1" applyFont="1" applyBorder="1"/>
    <xf numFmtId="167" fontId="32" fillId="0" borderId="1" xfId="1" applyNumberFormat="1" applyFont="1" applyBorder="1"/>
    <xf numFmtId="167" fontId="33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2" fillId="0" borderId="0" xfId="1" applyFont="1" applyAlignment="1">
      <alignment vertical="center"/>
    </xf>
    <xf numFmtId="4" fontId="5" fillId="0" borderId="0" xfId="1" applyNumberFormat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H34" sqref="H34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97" t="s">
        <v>83</v>
      </c>
      <c r="C6" s="97"/>
      <c r="D6" s="97"/>
      <c r="E6" s="97"/>
      <c r="F6" s="97"/>
      <c r="G6" s="97"/>
      <c r="H6" s="97"/>
      <c r="I6" s="97"/>
      <c r="J6" s="97"/>
    </row>
    <row r="7" spans="2:13" ht="13" x14ac:dyDescent="0.3">
      <c r="B7" s="98" t="s">
        <v>116</v>
      </c>
      <c r="C7" s="98"/>
      <c r="D7" s="98"/>
      <c r="E7" s="98"/>
      <c r="F7" s="98"/>
      <c r="G7" s="98"/>
      <c r="H7" s="98"/>
      <c r="I7" s="98"/>
      <c r="J7" s="98"/>
    </row>
    <row r="8" spans="2:13" ht="13" x14ac:dyDescent="0.3">
      <c r="B8" s="98" t="s">
        <v>0</v>
      </c>
      <c r="C8" s="98"/>
      <c r="D8" s="98"/>
      <c r="E8" s="98"/>
      <c r="F8" s="98"/>
      <c r="G8" s="98"/>
      <c r="H8" s="98"/>
      <c r="I8" s="98"/>
      <c r="J8" s="98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93"/>
      <c r="I11" s="10"/>
      <c r="J11" s="93"/>
    </row>
    <row r="12" spans="2:13" ht="13" x14ac:dyDescent="0.3">
      <c r="B12" s="8"/>
      <c r="C12" s="8"/>
      <c r="D12" s="8"/>
      <c r="E12" s="8"/>
      <c r="F12" s="8"/>
      <c r="G12" s="8"/>
      <c r="H12" s="11" t="s">
        <v>119</v>
      </c>
      <c r="I12" s="10"/>
      <c r="J12" s="11" t="s">
        <v>118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v>1294.42283</v>
      </c>
      <c r="I15" s="62"/>
      <c r="J15" s="76">
        <v>1482.3497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1294.42283</v>
      </c>
      <c r="I17" s="62"/>
      <c r="J17" s="63">
        <f>+J15</f>
        <v>1482.3497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78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v>642.11714000000029</v>
      </c>
      <c r="I19" s="62"/>
      <c r="J19" s="76">
        <v>537.31894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78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652.30568999999969</v>
      </c>
      <c r="I21" s="62"/>
      <c r="J21" s="63">
        <f>+J17-J19</f>
        <v>945.03075999999999</v>
      </c>
      <c r="K21" s="63"/>
    </row>
    <row r="22" spans="2:13" x14ac:dyDescent="0.25">
      <c r="H22" s="62"/>
      <c r="I22" s="62"/>
      <c r="J22" s="78"/>
      <c r="K22" s="2"/>
    </row>
    <row r="23" spans="2:13" x14ac:dyDescent="0.25">
      <c r="B23" s="8"/>
      <c r="C23" s="8"/>
      <c r="D23" s="8"/>
      <c r="E23" s="8"/>
      <c r="F23" s="8"/>
      <c r="G23" s="8"/>
      <c r="H23" s="62"/>
      <c r="I23" s="62"/>
      <c r="J23" s="78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78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78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79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78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78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78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652.30568999999969</v>
      </c>
      <c r="I32" s="62"/>
      <c r="J32" s="63">
        <f>+J21-J30</f>
        <v>945.03075999999999</v>
      </c>
      <c r="K32" s="63"/>
    </row>
    <row r="33" spans="2:11" ht="13" hidden="1" x14ac:dyDescent="0.3">
      <c r="D33" s="92" t="s">
        <v>8</v>
      </c>
      <c r="H33" s="62"/>
      <c r="I33" s="62"/>
      <c r="J33" s="78"/>
      <c r="K33" s="2"/>
    </row>
    <row r="34" spans="2:11" x14ac:dyDescent="0.25">
      <c r="C34" s="2" t="s">
        <v>9</v>
      </c>
      <c r="H34" s="62"/>
      <c r="I34" s="62"/>
      <c r="J34" s="78"/>
      <c r="K34" s="2"/>
    </row>
    <row r="35" spans="2:11" hidden="1" x14ac:dyDescent="0.25">
      <c r="D35" s="2" t="s">
        <v>10</v>
      </c>
      <c r="E35" s="8"/>
      <c r="H35" s="62"/>
      <c r="I35" s="62"/>
      <c r="J35" s="78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v>222.74970999999996</v>
      </c>
      <c r="I36" s="62"/>
      <c r="J36" s="78">
        <v>170.4314</v>
      </c>
      <c r="K36" s="8"/>
    </row>
    <row r="37" spans="2:11" x14ac:dyDescent="0.25">
      <c r="D37" s="8" t="s">
        <v>11</v>
      </c>
      <c r="E37" s="8"/>
      <c r="F37" s="8"/>
      <c r="G37" s="8"/>
      <c r="H37" s="53">
        <v>-155.61881000000005</v>
      </c>
      <c r="I37" s="62"/>
      <c r="J37" s="53">
        <v>19.390529999999998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78">
        <v>-6.9999999999999999E-4</v>
      </c>
      <c r="K38" s="8"/>
    </row>
    <row r="39" spans="2:11" x14ac:dyDescent="0.25">
      <c r="H39" s="62"/>
      <c r="I39" s="62"/>
      <c r="J39" s="78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78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v>-7.9497799999999996</v>
      </c>
      <c r="I41" s="62"/>
      <c r="J41" s="76">
        <v>-2.08352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78"/>
      <c r="K42" s="8"/>
    </row>
    <row r="43" spans="2:11" x14ac:dyDescent="0.25">
      <c r="H43" s="62"/>
      <c r="I43" s="62"/>
      <c r="J43" s="78"/>
      <c r="K43" s="2"/>
    </row>
    <row r="44" spans="2:11" ht="13" x14ac:dyDescent="0.3">
      <c r="B44" s="12"/>
      <c r="C44" s="99" t="s">
        <v>77</v>
      </c>
      <c r="D44" s="99"/>
      <c r="E44" s="99"/>
      <c r="F44" s="99"/>
      <c r="G44" s="93"/>
      <c r="H44" s="63">
        <f>H32-H35-H36-H37-H38+H41+H42</f>
        <v>577.22500999999977</v>
      </c>
      <c r="I44" s="63"/>
      <c r="J44" s="63">
        <f>J32-J35-J36-J37-J38+J41</f>
        <v>753.12600999999995</v>
      </c>
      <c r="K44" s="63"/>
    </row>
    <row r="45" spans="2:11" x14ac:dyDescent="0.25">
      <c r="B45" s="12"/>
      <c r="H45" s="62"/>
      <c r="I45" s="62"/>
      <c r="J45" s="78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78"/>
      <c r="K46" s="8"/>
    </row>
    <row r="47" spans="2:11" x14ac:dyDescent="0.25">
      <c r="H47" s="62"/>
      <c r="I47" s="62"/>
      <c r="J47" s="78"/>
      <c r="K47" s="20"/>
    </row>
    <row r="48" spans="2:11" x14ac:dyDescent="0.25">
      <c r="C48" s="12" t="s">
        <v>15</v>
      </c>
      <c r="H48" s="62">
        <v>103.11353</v>
      </c>
      <c r="I48" s="62"/>
      <c r="J48" s="78">
        <v>144.58873</v>
      </c>
      <c r="K48" s="62"/>
    </row>
    <row r="49" spans="2:11" x14ac:dyDescent="0.25">
      <c r="B49" s="8"/>
      <c r="C49" s="27" t="s">
        <v>90</v>
      </c>
      <c r="H49" s="62"/>
      <c r="I49" s="62"/>
      <c r="J49" s="78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78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474.1114799999998</v>
      </c>
      <c r="I52" s="62"/>
      <c r="J52" s="59">
        <f>J44-J48-J49</f>
        <v>608.53728000000001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00" t="s">
        <v>93</v>
      </c>
      <c r="H60" s="100"/>
      <c r="I60" s="100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tabSelected="1" view="pageBreakPreview" topLeftCell="B1" zoomScale="80" zoomScaleNormal="90" zoomScaleSheetLayoutView="80" workbookViewId="0">
      <selection activeCell="E54" sqref="E54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97" t="s">
        <v>83</v>
      </c>
      <c r="C6" s="97"/>
      <c r="D6" s="97"/>
      <c r="E6" s="97"/>
      <c r="F6" s="97"/>
      <c r="G6" s="97"/>
      <c r="H6" s="97"/>
      <c r="I6" s="97"/>
    </row>
    <row r="7" spans="2:11" ht="13" x14ac:dyDescent="0.3">
      <c r="B7" s="99" t="s">
        <v>107</v>
      </c>
      <c r="C7" s="105"/>
      <c r="D7" s="105"/>
      <c r="E7" s="105"/>
      <c r="F7" s="105"/>
      <c r="G7" s="105"/>
      <c r="H7" s="105"/>
      <c r="I7" s="105"/>
    </row>
    <row r="8" spans="2:11" ht="13" x14ac:dyDescent="0.3">
      <c r="B8" s="105" t="s">
        <v>16</v>
      </c>
      <c r="C8" s="105"/>
      <c r="D8" s="105"/>
      <c r="E8" s="105"/>
      <c r="F8" s="105"/>
      <c r="G8" s="105"/>
      <c r="H8" s="105"/>
      <c r="I8" s="105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120</v>
      </c>
      <c r="H11" s="25"/>
      <c r="I11" s="11" t="s">
        <v>115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83">
        <v>860.89970999999991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84">
        <v>19320.812849999998</v>
      </c>
      <c r="H14" s="25"/>
      <c r="I14" s="25">
        <v>15474.218550000001</v>
      </c>
      <c r="J14" s="25"/>
      <c r="K14" s="23"/>
    </row>
    <row r="15" spans="2:11" x14ac:dyDescent="0.25">
      <c r="B15" s="25" t="s">
        <v>110</v>
      </c>
      <c r="C15" s="25"/>
      <c r="D15" s="25"/>
      <c r="E15" s="25"/>
      <c r="F15" s="25"/>
      <c r="G15" s="84">
        <v>0</v>
      </c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81">
        <v>282.66651000000002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85">
        <f>SUM(G13:G16)</f>
        <v>20464.379069999999</v>
      </c>
      <c r="H17" s="36"/>
      <c r="I17" s="36">
        <v>17178.303469999999</v>
      </c>
      <c r="J17" s="36"/>
    </row>
    <row r="18" spans="1:12" ht="15" customHeight="1" x14ac:dyDescent="0.25">
      <c r="F18" s="25"/>
      <c r="G18" s="86"/>
    </row>
    <row r="19" spans="1:12" ht="13" x14ac:dyDescent="0.3">
      <c r="A19"/>
      <c r="B19" s="13" t="s">
        <v>99</v>
      </c>
      <c r="C19" s="25"/>
      <c r="D19" s="25"/>
      <c r="E19" s="25"/>
      <c r="F19" s="25"/>
      <c r="G19" s="8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84">
        <v>16761.641130000004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84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84"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f>SUM(G20:G23)</f>
        <v>18261.641130000004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f>+G24+G17</f>
        <v>38726.020199999999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29" spans="1:12" x14ac:dyDescent="0.25">
      <c r="G29" s="84"/>
    </row>
    <row r="30" spans="1:12" x14ac:dyDescent="0.25">
      <c r="G30" s="80"/>
    </row>
    <row r="31" spans="1:12" ht="13" x14ac:dyDescent="0.3">
      <c r="B31" s="33" t="s">
        <v>23</v>
      </c>
      <c r="C31" s="25"/>
      <c r="D31" s="25"/>
      <c r="E31" s="25"/>
      <c r="F31" s="25"/>
      <c r="G31" s="96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88">
        <v>11539.7601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9">
        <v>941.10686999999996</v>
      </c>
      <c r="H36" s="25"/>
      <c r="I36" s="77">
        <v>875.9046800000001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90">
        <v>22.44286</v>
      </c>
      <c r="H37" s="25"/>
      <c r="I37" s="26">
        <v>57.435679999999991</v>
      </c>
      <c r="J37" s="25"/>
      <c r="N37" s="82"/>
    </row>
    <row r="38" spans="2:14" ht="13" x14ac:dyDescent="0.3">
      <c r="B38" s="25"/>
      <c r="C38" s="25"/>
      <c r="D38" s="25"/>
      <c r="E38" s="25"/>
      <c r="F38" s="25"/>
      <c r="G38" s="91">
        <f>SUM(G35:G37)</f>
        <v>12503.309829999998</v>
      </c>
      <c r="H38" s="13"/>
      <c r="I38" s="13">
        <v>996.47733000000017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4"/>
      <c r="G40" s="25">
        <v>339.61545000000001</v>
      </c>
      <c r="H40" s="25"/>
      <c r="I40" s="25">
        <v>65.726119999999995</v>
      </c>
      <c r="J40" s="25"/>
    </row>
    <row r="41" spans="2:14" x14ac:dyDescent="0.25">
      <c r="B41" s="25" t="s">
        <v>28</v>
      </c>
      <c r="C41" s="25"/>
      <c r="D41" s="25"/>
      <c r="E41" s="25"/>
      <c r="F41" s="64"/>
      <c r="G41" s="81">
        <v>417.39398</v>
      </c>
      <c r="H41" s="25"/>
      <c r="I41" s="26">
        <v>338.69913000000003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757.00943000000007</v>
      </c>
      <c r="H42" s="25"/>
      <c r="I42" s="36">
        <v>404.42525000000001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103</v>
      </c>
      <c r="D44"/>
      <c r="E44"/>
      <c r="F44"/>
      <c r="G44" s="36">
        <f>G38+G42</f>
        <v>13260.319259999998</v>
      </c>
      <c r="H44" s="25"/>
      <c r="I44" s="36">
        <v>1400.9025800000002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99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95</v>
      </c>
      <c r="C48"/>
      <c r="D48"/>
      <c r="E48"/>
      <c r="F48"/>
      <c r="G48" s="40">
        <v>1120.69624</v>
      </c>
      <c r="H48" s="41"/>
      <c r="I48" s="40">
        <v>1120.69624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v>14230.356940000001</v>
      </c>
      <c r="H49"/>
      <c r="I49" s="26">
        <v>20053.419419999998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104</v>
      </c>
      <c r="D51" s="25"/>
      <c r="E51" s="25"/>
      <c r="F51" s="25"/>
      <c r="G51" s="36">
        <f>SUM(G48:G49)</f>
        <v>15351.053180000001</v>
      </c>
      <c r="H51"/>
      <c r="I51" s="36">
        <v>21174.115659999999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96</v>
      </c>
      <c r="G53" s="63">
        <f>+G44+G51</f>
        <v>28611.372439999999</v>
      </c>
      <c r="H53" s="25"/>
      <c r="I53" s="63">
        <v>22575.018240000001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v>7338.8658000000005</v>
      </c>
      <c r="I58" s="25">
        <v>6021.3306500000008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v>474.1114799999998</v>
      </c>
      <c r="H59" s="25"/>
      <c r="I59" s="43">
        <v>1317.5351500000002</v>
      </c>
      <c r="J59" s="25"/>
    </row>
    <row r="60" spans="2:12" ht="13" x14ac:dyDescent="0.3">
      <c r="B60" s="25"/>
      <c r="C60" s="6" t="s">
        <v>105</v>
      </c>
      <c r="D60" s="31"/>
      <c r="E60" s="25"/>
      <c r="F60" s="25"/>
      <c r="G60" s="37">
        <f>SUM(G57:G59)</f>
        <v>10114.674279999999</v>
      </c>
      <c r="H60" s="36"/>
      <c r="I60" s="37">
        <v>9640.5627999999997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106</v>
      </c>
      <c r="D62" s="30"/>
      <c r="E62" s="25"/>
      <c r="F62" s="25"/>
      <c r="G62" s="22">
        <f>+G53+G60</f>
        <v>38726.046719999998</v>
      </c>
      <c r="H62" s="36"/>
      <c r="I62" s="22">
        <v>32215.581040000001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42"/>
      <c r="H64"/>
      <c r="I64"/>
    </row>
    <row r="65" spans="2:9" x14ac:dyDescent="0.25">
      <c r="B65"/>
      <c r="C65"/>
      <c r="D65"/>
      <c r="E65"/>
      <c r="F65"/>
      <c r="G65" s="53"/>
      <c r="H65" s="25"/>
      <c r="I65" s="25"/>
    </row>
    <row r="66" spans="2:9" x14ac:dyDescent="0.25">
      <c r="B66" s="25"/>
      <c r="C66" s="25"/>
      <c r="D66" s="25"/>
      <c r="E66" s="25"/>
      <c r="F66" s="25"/>
      <c r="G66" s="25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02" t="s">
        <v>88</v>
      </c>
      <c r="C69" s="102"/>
      <c r="D69" s="25"/>
      <c r="F69" s="106" t="s">
        <v>93</v>
      </c>
      <c r="G69" s="107"/>
      <c r="H69" s="25"/>
      <c r="I69" s="32"/>
    </row>
    <row r="70" spans="2:9" x14ac:dyDescent="0.25">
      <c r="B70" s="102"/>
      <c r="C70" s="102"/>
      <c r="D70" s="25"/>
      <c r="E70"/>
      <c r="F70" s="103"/>
      <c r="G70" s="103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04"/>
      <c r="C73" s="104"/>
      <c r="D73" s="104"/>
      <c r="E73" s="104"/>
      <c r="F73" s="104"/>
      <c r="G73" s="104"/>
      <c r="H73" s="104"/>
      <c r="I73" s="25"/>
    </row>
    <row r="74" spans="2:9" x14ac:dyDescent="0.25">
      <c r="B74" s="104"/>
      <c r="C74" s="104"/>
      <c r="D74" s="104"/>
      <c r="E74" s="104"/>
      <c r="F74" s="104"/>
      <c r="G74" s="104"/>
      <c r="H74" s="104"/>
    </row>
    <row r="75" spans="2:9" x14ac:dyDescent="0.25">
      <c r="B75" s="101"/>
      <c r="C75" s="101"/>
      <c r="D75" s="101"/>
      <c r="E75" s="101"/>
      <c r="F75" s="101"/>
      <c r="G75" s="101"/>
      <c r="H75" s="101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7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4"/>
  <sheetViews>
    <sheetView showGridLines="0" zoomScale="80" zoomScaleNormal="80" workbookViewId="0">
      <selection activeCell="H9" sqref="H9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117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08" t="s">
        <v>35</v>
      </c>
      <c r="C7" s="108"/>
      <c r="D7" s="108"/>
      <c r="E7" s="108"/>
      <c r="F7" s="108"/>
      <c r="G7" s="108"/>
      <c r="H7" s="108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94">
        <v>652.94438000000002</v>
      </c>
      <c r="F13" s="25"/>
      <c r="G13" s="25"/>
      <c r="H13" s="94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95">
        <v>207.79532999999998</v>
      </c>
      <c r="F15" s="25"/>
      <c r="G15" s="25"/>
      <c r="H15" s="95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860.89970999999991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08" t="s">
        <v>39</v>
      </c>
      <c r="C22" s="108"/>
      <c r="D22" s="108"/>
      <c r="E22" s="108"/>
      <c r="F22" s="108"/>
      <c r="G22" s="108"/>
      <c r="H22" s="108"/>
    </row>
    <row r="24" spans="2:10" x14ac:dyDescent="0.25">
      <c r="B24" s="1" t="s">
        <v>40</v>
      </c>
      <c r="E24" s="25">
        <v>5092.3940000000002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89</v>
      </c>
      <c r="E26" s="25">
        <v>0</v>
      </c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84">
        <v>13432.90661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x14ac:dyDescent="0.25">
      <c r="B30" s="52" t="s">
        <v>41</v>
      </c>
      <c r="D30" s="25"/>
      <c r="E30" s="84">
        <v>-199.73404000000002</v>
      </c>
      <c r="F30" s="25"/>
      <c r="G30" s="25"/>
      <c r="H30" s="25"/>
    </row>
    <row r="31" spans="2:10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hidden="1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113</v>
      </c>
      <c r="D46" s="25"/>
      <c r="E46" s="94">
        <v>995.24627999999996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hidden="1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19320.812849999998</v>
      </c>
      <c r="F50" s="49"/>
      <c r="G50" s="49"/>
      <c r="H50" s="48">
        <f>SUM(H24:H49)</f>
        <v>15474.218550000001</v>
      </c>
      <c r="J50" s="23"/>
      <c r="N50" s="87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08" t="s">
        <v>19</v>
      </c>
      <c r="C52" s="108"/>
      <c r="D52" s="108"/>
      <c r="E52" s="108"/>
      <c r="F52" s="108"/>
      <c r="G52" s="108"/>
      <c r="H52" s="108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08" t="s">
        <v>54</v>
      </c>
      <c r="C77" s="108"/>
      <c r="D77" s="108"/>
      <c r="E77" s="108"/>
      <c r="F77" s="108"/>
      <c r="G77" s="108"/>
      <c r="H77" s="108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v>282.66651000000002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282.66651000000002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x14ac:dyDescent="0.3">
      <c r="B100" s="108" t="s">
        <v>56</v>
      </c>
      <c r="C100" s="108"/>
      <c r="D100" s="108"/>
      <c r="E100" s="108"/>
      <c r="F100" s="108"/>
      <c r="G100" s="108"/>
      <c r="H100" s="108"/>
    </row>
    <row r="101" spans="2:8" ht="13" x14ac:dyDescent="0.3">
      <c r="D101" s="23"/>
      <c r="E101" s="35"/>
      <c r="F101" s="35"/>
      <c r="G101" s="35"/>
      <c r="H101" s="35"/>
    </row>
    <row r="102" spans="2:8" x14ac:dyDescent="0.25">
      <c r="B102" s="1" t="s">
        <v>57</v>
      </c>
      <c r="D102" s="23"/>
      <c r="E102" s="23">
        <v>3756.4550399999998</v>
      </c>
      <c r="H102" s="23">
        <v>3756.4550399999998</v>
      </c>
    </row>
    <row r="103" spans="2:8" x14ac:dyDescent="0.25">
      <c r="D103" s="23"/>
      <c r="E103" s="23"/>
      <c r="H103" s="23"/>
    </row>
    <row r="104" spans="2:8" x14ac:dyDescent="0.25">
      <c r="B104" s="1" t="s">
        <v>58</v>
      </c>
      <c r="D104" s="23"/>
      <c r="E104" s="23">
        <v>4285.8564399999996</v>
      </c>
      <c r="H104" s="23">
        <v>4285.8564399999996</v>
      </c>
    </row>
    <row r="105" spans="2:8" x14ac:dyDescent="0.25">
      <c r="D105" s="23"/>
      <c r="E105" s="23"/>
      <c r="H105" s="23"/>
    </row>
    <row r="106" spans="2:8" x14ac:dyDescent="0.25">
      <c r="B106" s="1" t="s">
        <v>59</v>
      </c>
      <c r="D106" s="23"/>
      <c r="E106" s="23">
        <v>9307.98164</v>
      </c>
      <c r="H106" s="23">
        <v>9299.6816400000007</v>
      </c>
    </row>
    <row r="107" spans="2:8" x14ac:dyDescent="0.25">
      <c r="D107" s="23"/>
      <c r="E107" s="23"/>
      <c r="H107" s="23"/>
    </row>
    <row r="108" spans="2:8" x14ac:dyDescent="0.25">
      <c r="B108" s="1" t="s">
        <v>60</v>
      </c>
      <c r="D108" s="23"/>
      <c r="E108" s="23">
        <v>245.83582999999999</v>
      </c>
      <c r="H108" s="23">
        <v>131.38777999999999</v>
      </c>
    </row>
    <row r="109" spans="2:8" x14ac:dyDescent="0.25">
      <c r="D109" s="23"/>
      <c r="E109" s="23"/>
      <c r="H109" s="23"/>
    </row>
    <row r="110" spans="2:8" x14ac:dyDescent="0.25">
      <c r="B110" s="1" t="s">
        <v>61</v>
      </c>
      <c r="D110" s="23"/>
      <c r="E110" s="23">
        <v>163.85892999999999</v>
      </c>
      <c r="H110" s="23">
        <v>163.85892999999999</v>
      </c>
    </row>
    <row r="111" spans="2:8" x14ac:dyDescent="0.25">
      <c r="D111" s="23"/>
      <c r="E111" s="23"/>
      <c r="H111" s="23"/>
    </row>
    <row r="112" spans="2:8" x14ac:dyDescent="0.25">
      <c r="B112" s="1" t="s">
        <v>108</v>
      </c>
      <c r="D112" s="23"/>
      <c r="E112" s="23">
        <v>3514.1031499999999</v>
      </c>
      <c r="H112" s="23">
        <v>61.526290000000003</v>
      </c>
    </row>
    <row r="113" spans="2:8" x14ac:dyDescent="0.25">
      <c r="D113" s="23"/>
      <c r="E113" s="23"/>
      <c r="H113" s="23"/>
    </row>
    <row r="114" spans="2:8" x14ac:dyDescent="0.25">
      <c r="B114" t="s">
        <v>114</v>
      </c>
      <c r="D114" s="23"/>
      <c r="E114" s="23">
        <v>127.99388</v>
      </c>
      <c r="H114" s="23">
        <v>127.99388</v>
      </c>
    </row>
    <row r="115" spans="2:8" x14ac:dyDescent="0.25">
      <c r="D115" s="23"/>
      <c r="E115" s="23"/>
      <c r="H115" s="23"/>
    </row>
    <row r="116" spans="2:8" x14ac:dyDescent="0.25">
      <c r="B116" s="1" t="s">
        <v>62</v>
      </c>
      <c r="D116" s="23"/>
      <c r="E116" s="57">
        <v>-4640.4437800000005</v>
      </c>
      <c r="H116" s="57">
        <v>-4289.48243</v>
      </c>
    </row>
    <row r="117" spans="2:8" x14ac:dyDescent="0.25">
      <c r="D117" s="23"/>
      <c r="E117" s="23"/>
      <c r="H117" s="23"/>
    </row>
    <row r="118" spans="2:8" ht="13.5" thickBot="1" x14ac:dyDescent="0.35">
      <c r="D118" s="23"/>
      <c r="E118" s="58">
        <f>SUM(E102:E116)</f>
        <v>16761.641129999996</v>
      </c>
      <c r="H118" s="58">
        <f>SUM(H102:H116)</f>
        <v>13537.277570000002</v>
      </c>
    </row>
    <row r="119" spans="2:8" ht="13.5" thickTop="1" x14ac:dyDescent="0.3">
      <c r="D119" s="23"/>
      <c r="E119" s="19"/>
      <c r="H119" s="19"/>
    </row>
    <row r="120" spans="2:8" ht="13" x14ac:dyDescent="0.3">
      <c r="B120" s="67" t="s">
        <v>73</v>
      </c>
      <c r="C120" s="67"/>
      <c r="D120" s="67"/>
      <c r="E120" s="67"/>
      <c r="F120" s="67"/>
      <c r="G120" s="67"/>
      <c r="H120" s="67"/>
    </row>
    <row r="121" spans="2:8" x14ac:dyDescent="0.25">
      <c r="C121" s="2"/>
    </row>
    <row r="122" spans="2:8" x14ac:dyDescent="0.25">
      <c r="B122" s="1" t="s">
        <v>84</v>
      </c>
      <c r="C122" s="2"/>
      <c r="D122" s="2"/>
      <c r="E122" s="25">
        <v>1500</v>
      </c>
      <c r="F122" s="8"/>
      <c r="G122" s="8"/>
      <c r="H122" s="25">
        <f>1500</f>
        <v>1500</v>
      </c>
    </row>
    <row r="123" spans="2:8" x14ac:dyDescent="0.25">
      <c r="C123" s="2"/>
      <c r="D123" s="2"/>
      <c r="E123" s="25"/>
      <c r="F123" s="8"/>
      <c r="G123" s="8"/>
      <c r="H123" s="25"/>
    </row>
    <row r="124" spans="2:8" ht="13.5" thickBot="1" x14ac:dyDescent="0.35">
      <c r="B124" s="2"/>
      <c r="C124" s="2"/>
      <c r="D124" s="2"/>
      <c r="E124" s="72">
        <f>+E122+E123</f>
        <v>1500</v>
      </c>
      <c r="F124" s="8"/>
      <c r="G124" s="8"/>
      <c r="H124" s="72">
        <f>+H122+H123</f>
        <v>1500</v>
      </c>
    </row>
    <row r="125" spans="2:8" ht="13.5" thickTop="1" x14ac:dyDescent="0.3">
      <c r="B125" s="108" t="s">
        <v>63</v>
      </c>
      <c r="C125" s="108"/>
      <c r="D125" s="108"/>
      <c r="E125" s="108"/>
      <c r="F125" s="108"/>
      <c r="G125" s="108"/>
      <c r="H125" s="108"/>
    </row>
    <row r="127" spans="2:8" x14ac:dyDescent="0.25">
      <c r="B127" s="1" t="s">
        <v>64</v>
      </c>
      <c r="E127" s="25">
        <v>11539.7601</v>
      </c>
      <c r="H127" s="25">
        <v>63.136969999999998</v>
      </c>
    </row>
    <row r="128" spans="2:8" x14ac:dyDescent="0.25">
      <c r="E128" s="25"/>
      <c r="H128" s="25"/>
    </row>
    <row r="129" spans="2:11" x14ac:dyDescent="0.25">
      <c r="B129" s="1" t="s">
        <v>65</v>
      </c>
      <c r="E129" s="25">
        <v>941.10686999999996</v>
      </c>
      <c r="H129" s="25">
        <v>875.9046800000001</v>
      </c>
    </row>
    <row r="130" spans="2:11" x14ac:dyDescent="0.25">
      <c r="E130" s="43"/>
      <c r="H130" s="43"/>
    </row>
    <row r="131" spans="2:11" hidden="1" x14ac:dyDescent="0.25">
      <c r="B131" s="2" t="s">
        <v>26</v>
      </c>
      <c r="E131" s="43">
        <v>0</v>
      </c>
      <c r="H131" s="43">
        <v>0</v>
      </c>
    </row>
    <row r="132" spans="2:11" x14ac:dyDescent="0.25">
      <c r="E132" s="53"/>
      <c r="H132" s="53"/>
    </row>
    <row r="133" spans="2:11" ht="13.5" thickBot="1" x14ac:dyDescent="0.35">
      <c r="E133" s="59">
        <f>SUM(E127:E131)</f>
        <v>12480.866969999999</v>
      </c>
      <c r="F133" s="25"/>
      <c r="G133" s="25"/>
      <c r="H133" s="59">
        <f>SUM(H127:H131)</f>
        <v>939.04165000000012</v>
      </c>
    </row>
    <row r="134" spans="2:11" ht="13" thickTop="1" x14ac:dyDescent="0.25">
      <c r="E134" s="53"/>
      <c r="F134" s="25"/>
      <c r="G134" s="25"/>
      <c r="H134" s="53"/>
    </row>
    <row r="135" spans="2:11" ht="13" x14ac:dyDescent="0.3">
      <c r="B135" s="108" t="s">
        <v>66</v>
      </c>
      <c r="C135" s="108"/>
      <c r="D135" s="108"/>
      <c r="E135" s="108"/>
      <c r="F135" s="108"/>
      <c r="G135" s="108"/>
      <c r="H135" s="108"/>
    </row>
    <row r="136" spans="2:11" x14ac:dyDescent="0.25">
      <c r="B136" s="1" t="s">
        <v>67</v>
      </c>
      <c r="E136" s="25">
        <v>22.44286</v>
      </c>
      <c r="F136" s="25"/>
      <c r="G136" s="25"/>
      <c r="H136" s="25">
        <v>57.435679999999991</v>
      </c>
      <c r="J136" s="25"/>
      <c r="K136" s="25"/>
    </row>
    <row r="137" spans="2:11" x14ac:dyDescent="0.25">
      <c r="E137" s="25"/>
      <c r="F137" s="25"/>
      <c r="G137" s="25"/>
      <c r="H137" s="25"/>
      <c r="J137" s="25"/>
      <c r="K137" s="25"/>
    </row>
    <row r="138" spans="2:11" x14ac:dyDescent="0.25">
      <c r="B138" s="25" t="s">
        <v>28</v>
      </c>
      <c r="E138" s="25">
        <v>417.39398</v>
      </c>
      <c r="F138" s="25"/>
      <c r="G138" s="25"/>
      <c r="H138" s="77">
        <v>338.69913000000003</v>
      </c>
      <c r="J138" s="25"/>
      <c r="K138" s="25"/>
    </row>
    <row r="139" spans="2:11" x14ac:dyDescent="0.25">
      <c r="E139" s="25"/>
      <c r="F139" s="25"/>
      <c r="G139" s="25"/>
      <c r="H139" s="25"/>
      <c r="K139" s="25"/>
    </row>
    <row r="140" spans="2:11" x14ac:dyDescent="0.25">
      <c r="B140" s="1" t="s">
        <v>68</v>
      </c>
      <c r="E140" s="26">
        <v>339.61545000000001</v>
      </c>
      <c r="F140" s="25"/>
      <c r="G140" s="25"/>
      <c r="H140" s="26">
        <v>65.726119999999995</v>
      </c>
      <c r="K140" s="25"/>
    </row>
    <row r="141" spans="2:11" x14ac:dyDescent="0.25">
      <c r="E141" s="25"/>
      <c r="F141" s="25"/>
      <c r="G141" s="25"/>
      <c r="H141" s="25"/>
      <c r="K141" s="25"/>
    </row>
    <row r="142" spans="2:11" ht="13.5" thickBot="1" x14ac:dyDescent="0.35">
      <c r="E142" s="38">
        <f>SUM(E136:E140)</f>
        <v>779.45228999999995</v>
      </c>
      <c r="F142" s="36"/>
      <c r="G142" s="36"/>
      <c r="H142" s="38">
        <f>SUM(H136:H140)</f>
        <v>461.86093</v>
      </c>
      <c r="K142" s="36"/>
    </row>
    <row r="143" spans="2:11" ht="13.5" thickTop="1" x14ac:dyDescent="0.3">
      <c r="B143" s="108" t="s">
        <v>69</v>
      </c>
      <c r="C143" s="108"/>
      <c r="D143" s="108"/>
      <c r="E143" s="108"/>
      <c r="F143" s="108"/>
      <c r="G143" s="108"/>
      <c r="H143" s="108"/>
    </row>
    <row r="144" spans="2:11" ht="13" x14ac:dyDescent="0.3">
      <c r="B144" s="65"/>
      <c r="C144" s="65"/>
      <c r="D144" s="65"/>
      <c r="E144" s="65"/>
      <c r="F144" s="65"/>
      <c r="G144" s="65"/>
      <c r="H144" s="65"/>
    </row>
    <row r="145" spans="2:8" ht="13" hidden="1" x14ac:dyDescent="0.3">
      <c r="B145" t="s">
        <v>75</v>
      </c>
      <c r="C145" s="65"/>
      <c r="D145" s="65"/>
      <c r="E145" s="13">
        <v>0</v>
      </c>
      <c r="F145" s="65"/>
      <c r="G145" s="65"/>
      <c r="H145" s="13">
        <v>0</v>
      </c>
    </row>
    <row r="146" spans="2:8" hidden="1" x14ac:dyDescent="0.25">
      <c r="E146" s="23"/>
      <c r="F146" s="23"/>
      <c r="G146" s="23"/>
      <c r="H146" s="23"/>
    </row>
    <row r="147" spans="2:8" ht="13" hidden="1" x14ac:dyDescent="0.3">
      <c r="B147" s="1" t="s">
        <v>70</v>
      </c>
      <c r="E147" s="13">
        <v>0</v>
      </c>
      <c r="H147" s="13">
        <v>0</v>
      </c>
    </row>
    <row r="148" spans="2:8" ht="13" hidden="1" x14ac:dyDescent="0.3">
      <c r="E148" s="13"/>
      <c r="H148" s="13"/>
    </row>
    <row r="149" spans="2:8" x14ac:dyDescent="0.25">
      <c r="B149" s="1" t="s">
        <v>71</v>
      </c>
      <c r="E149" s="26">
        <v>14230.356940000001</v>
      </c>
      <c r="H149" s="26">
        <f>BALANCE!I49</f>
        <v>20053.419419999998</v>
      </c>
    </row>
    <row r="151" spans="2:8" ht="13.5" thickBot="1" x14ac:dyDescent="0.35">
      <c r="B151" s="3"/>
      <c r="E151" s="58">
        <f>SUM(E145:E149)</f>
        <v>14230.356940000001</v>
      </c>
      <c r="H151" s="58">
        <f>SUM(H145:H149)</f>
        <v>20053.419419999998</v>
      </c>
    </row>
    <row r="152" spans="2:8" ht="13.5" thickTop="1" x14ac:dyDescent="0.3">
      <c r="B152" s="3"/>
      <c r="E152" s="19"/>
      <c r="H152" s="19"/>
    </row>
    <row r="153" spans="2:8" ht="13" x14ac:dyDescent="0.3">
      <c r="B153" s="3"/>
      <c r="E153" s="19"/>
      <c r="H153" s="19"/>
    </row>
    <row r="154" spans="2:8" ht="13" hidden="1" x14ac:dyDescent="0.3">
      <c r="B154" s="3"/>
      <c r="E154" s="19"/>
      <c r="H154" s="19"/>
    </row>
    <row r="155" spans="2:8" ht="13" hidden="1" x14ac:dyDescent="0.3">
      <c r="B155" s="67" t="s">
        <v>69</v>
      </c>
      <c r="C155" s="67"/>
      <c r="D155" s="67"/>
      <c r="E155" s="60">
        <v>0</v>
      </c>
      <c r="F155" s="67"/>
      <c r="G155" s="67"/>
      <c r="H155" s="60">
        <v>0</v>
      </c>
    </row>
    <row r="156" spans="2:8" hidden="1" x14ac:dyDescent="0.25">
      <c r="E156" s="23"/>
      <c r="H156" s="23"/>
    </row>
    <row r="157" spans="2:8" ht="13.5" hidden="1" thickBot="1" x14ac:dyDescent="0.35">
      <c r="E157" s="58">
        <f>E155</f>
        <v>0</v>
      </c>
      <c r="H157" s="58">
        <f>H155</f>
        <v>0</v>
      </c>
    </row>
    <row r="158" spans="2:8" hidden="1" x14ac:dyDescent="0.25"/>
    <row r="159" spans="2:8" hidden="1" x14ac:dyDescent="0.25"/>
    <row r="176" spans="1:8" x14ac:dyDescent="0.25">
      <c r="A176" s="66"/>
      <c r="E176" s="23"/>
      <c r="H176" s="23"/>
    </row>
    <row r="177" spans="1:8" x14ac:dyDescent="0.25">
      <c r="A177" s="66"/>
      <c r="E177" s="23"/>
      <c r="H177" s="23"/>
    </row>
    <row r="178" spans="1:8" x14ac:dyDescent="0.25">
      <c r="A178" s="66"/>
    </row>
    <row r="179" spans="1:8" x14ac:dyDescent="0.25">
      <c r="A179" s="66"/>
    </row>
    <row r="180" spans="1:8" x14ac:dyDescent="0.25">
      <c r="A180" s="66"/>
    </row>
    <row r="181" spans="1:8" x14ac:dyDescent="0.25">
      <c r="A181" s="66"/>
    </row>
    <row r="182" spans="1:8" x14ac:dyDescent="0.25">
      <c r="A182" s="66"/>
    </row>
    <row r="183" spans="1:8" x14ac:dyDescent="0.25">
      <c r="A183" s="66"/>
    </row>
    <row r="184" spans="1:8" x14ac:dyDescent="0.25">
      <c r="A184" s="66"/>
    </row>
  </sheetData>
  <sortState xmlns:xlrd2="http://schemas.microsoft.com/office/spreadsheetml/2017/richdata2" ref="A203:J258">
    <sortCondition descending="1" ref="E203:E258"/>
  </sortState>
  <mergeCells count="8">
    <mergeCell ref="B125:H125"/>
    <mergeCell ref="B135:H135"/>
    <mergeCell ref="B143:H143"/>
    <mergeCell ref="B100:H100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2022-07-06T16:16:28Z</cp:lastPrinted>
  <dcterms:created xsi:type="dcterms:W3CDTF">2009-05-06T00:19:57Z</dcterms:created>
  <dcterms:modified xsi:type="dcterms:W3CDTF">2022-07-08T16:12:42Z</dcterms:modified>
</cp:coreProperties>
</file>