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Balance General " sheetId="1" r:id="rId1"/>
    <sheet name="Estad. Resultado" sheetId="2" r:id="rId2"/>
    <sheet name="Resumen" sheetId="3" state="hidden" r:id="rId3"/>
  </sheets>
  <definedNames>
    <definedName name="_xlnm.Print_Area" localSheetId="0">'Balance General '!$A$1:$B$66</definedName>
    <definedName name="_xlnm.Print_Area" localSheetId="1">'Estad. Resultado'!$B$1:$C$40</definedName>
  </definedNames>
  <calcPr fullCalcOnLoad="1"/>
</workbook>
</file>

<file path=xl/sharedStrings.xml><?xml version="1.0" encoding="utf-8"?>
<sst xmlns="http://schemas.openxmlformats.org/spreadsheetml/2006/main" count="106" uniqueCount="94">
  <si>
    <t>Ingresos diversos</t>
  </si>
  <si>
    <t>Activo</t>
  </si>
  <si>
    <t>Disponible restringido</t>
  </si>
  <si>
    <t>Impuestos</t>
  </si>
  <si>
    <t>Gastos pagados por anticipado</t>
  </si>
  <si>
    <t>Activos intangibles</t>
  </si>
  <si>
    <t>Total activo</t>
  </si>
  <si>
    <t>Pasivo</t>
  </si>
  <si>
    <t>Cuentas por pagar</t>
  </si>
  <si>
    <t>Impuestos por pagar propios</t>
  </si>
  <si>
    <t>Total pasivo</t>
  </si>
  <si>
    <t>Capital</t>
  </si>
  <si>
    <t>Capital social</t>
  </si>
  <si>
    <t>Reservas de capital</t>
  </si>
  <si>
    <t>Resultados</t>
  </si>
  <si>
    <t>Bancos y otras instituciones financieras</t>
  </si>
  <si>
    <t>Efectivo y sus equivalentes</t>
  </si>
  <si>
    <t>Inversiones financieras</t>
  </si>
  <si>
    <t>Cuentas y documentos por cobrar</t>
  </si>
  <si>
    <t>Cuentas y documentos por cobrar relacionadas</t>
  </si>
  <si>
    <t>Inmuebles</t>
  </si>
  <si>
    <t>Muebles</t>
  </si>
  <si>
    <t>Inversiones Financieras a largo plazo</t>
  </si>
  <si>
    <t>Activos no corriente</t>
  </si>
  <si>
    <t>Pasivo corriente</t>
  </si>
  <si>
    <t>Pasivo no corriente</t>
  </si>
  <si>
    <t>Estimasion para obligaciones laborales</t>
  </si>
  <si>
    <t>Patrimonio Neto</t>
  </si>
  <si>
    <t>Revaluaciones</t>
  </si>
  <si>
    <t>Revaluaciones de inversiones</t>
  </si>
  <si>
    <t>Resultados del presente ejercicio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</si>
  <si>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</si>
  <si>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</si>
  <si>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</si>
  <si>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</si>
  <si>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</si>
  <si>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Cuetnas de control</t>
  </si>
  <si>
    <t>Valores y bienes propios en custodia</t>
  </si>
  <si>
    <t>Valores y bienes propios cededos en garantia</t>
  </si>
  <si>
    <t>Total</t>
  </si>
  <si>
    <t>Contingentes de compromiso y control propias</t>
  </si>
  <si>
    <t>Cuentas contingentes y de compromiso acreedoras</t>
  </si>
  <si>
    <t>Responsabilidad por garantisas otorgadas</t>
  </si>
  <si>
    <t>Cuentas de control acreedoras</t>
  </si>
  <si>
    <t>Contracuenta valores y bienes propios en custodia</t>
  </si>
  <si>
    <t>Contracuenta valores y bienres propios cedidos en garantia</t>
  </si>
  <si>
    <t>MAS</t>
  </si>
  <si>
    <t>RESULTADOS DEL PERÍODO</t>
  </si>
  <si>
    <t xml:space="preserve">Ingresos por servicios bursátiles </t>
  </si>
  <si>
    <t>Gastos de operación de servicios bursátiles</t>
  </si>
  <si>
    <t>Gastos generales de administración y de personal de operaciones bursátiles.</t>
  </si>
  <si>
    <t>Gastos por depreciación, amortización y deterioro por operaciones corrientes</t>
  </si>
  <si>
    <t>Ingresos por inversiones financieras</t>
  </si>
  <si>
    <t xml:space="preserve">Ingresos por cuentas y documentos por cobrar </t>
  </si>
  <si>
    <t xml:space="preserve">Gastos de operación por inversiones propias </t>
  </si>
  <si>
    <t xml:space="preserve">Otros gastos financieros </t>
  </si>
  <si>
    <t xml:space="preserve">Impuesto sobre la renta </t>
  </si>
  <si>
    <t>Ingresos extraordinarios</t>
  </si>
  <si>
    <t>Gastos extraordinarios</t>
  </si>
  <si>
    <t>Activo Corriente</t>
  </si>
  <si>
    <t>Ingresos</t>
  </si>
  <si>
    <t xml:space="preserve">Ingresos de Operación </t>
  </si>
  <si>
    <t>Resultados de Operación</t>
  </si>
  <si>
    <t>Ingresos Financieros</t>
  </si>
  <si>
    <t>Resultados Antes de Intereses e Impuestos</t>
  </si>
  <si>
    <t xml:space="preserve">Gastos Financieros </t>
  </si>
  <si>
    <t>Resultados Despues de Intereses y Antes de Impuestos</t>
  </si>
  <si>
    <t xml:space="preserve">Impuesto Sobre la Renta </t>
  </si>
  <si>
    <t>Ingresos Extraordinarios</t>
  </si>
  <si>
    <t>Gastos Extraordinarios</t>
  </si>
  <si>
    <t>Resultados Despues de Impuestos</t>
  </si>
  <si>
    <t>Acumulado</t>
  </si>
  <si>
    <t>Mensual</t>
  </si>
  <si>
    <t>CASA DE CORREDORES DE BOLSA</t>
  </si>
  <si>
    <t>Gastos de Operacion</t>
  </si>
  <si>
    <t>HENCORP, S.A. DE C.V.</t>
  </si>
  <si>
    <t>Ingresos por Servicios</t>
  </si>
  <si>
    <t>Total de Ingresos</t>
  </si>
  <si>
    <t>Gato por IVA no deducible</t>
  </si>
  <si>
    <t>Gastos de Operación</t>
  </si>
  <si>
    <t>Resultados del mes de Octubre</t>
  </si>
  <si>
    <t>Gastos Adicionales</t>
  </si>
  <si>
    <t>Impuesto sobre la Renta</t>
  </si>
  <si>
    <t>Diciembre</t>
  </si>
  <si>
    <t>Resultados despues de impuestos</t>
  </si>
  <si>
    <t>Resultados del mes de Noviembre</t>
  </si>
  <si>
    <t>Noviembre</t>
  </si>
  <si>
    <t>Nota: los gastos y los ingresos incluyes la facturacion CEDEVAL por valor de $ 7,569.32, el valor de los gastos sin CEDEVAL es de $ 33,586.22</t>
  </si>
  <si>
    <t>Firma electronica</t>
  </si>
  <si>
    <t xml:space="preserve">Recicladroa de Papel </t>
  </si>
  <si>
    <t>Cena empleados</t>
  </si>
  <si>
    <t>Estado de resultados del 1°de Enero al 31 de Mayo de 2022</t>
  </si>
  <si>
    <t>Balance General  al 31 de Mayo de 2022</t>
  </si>
  <si>
    <t>(Expresado en Miles de Dólares de los Estados Unidos de América)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</si>
</sst>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&quot;¢&quot;* #,##0.00_);_(&quot;¢&quot;* \(#,##0.00\);_(&quot;¢&quot;* &quot;-&quot;??_);_(@_)"/>
    <numFmt numFmtId="181" formatCode="#,##0.00;[Red]#,##0.00"/>
    <numFmt numFmtId="182" formatCode="&quot;¢&quot;#,##0.00_);\(&quot;¢&quot;#,##0.00\)"/>
    <numFmt numFmtId="183" formatCode="_([$$-409]* #,##0.00_);_([$$-409]* \(#,##0.00\);_([$$-409]* &quot;-&quot;??_);_(@_)"/>
    <numFmt numFmtId="184" formatCode="_(&quot;L.&quot;\ * #,##0.00_);_(&quot;L.&quot;\ * \(#,##0.00\);_(&quot;L.&quot;\ * &quot;-&quot;??_);_(@_)"/>
    <numFmt numFmtId="185" formatCode="[$¢-440A]#,##0.00"/>
    <numFmt numFmtId="186" formatCode="[$¢-440A]#,##0.00_);\([$¢-440A]#,##0.00\)"/>
    <numFmt numFmtId="187" formatCode="_(* #,##0_);_(* \(#,##0\);_(* &quot;-&quot;??_);_(@_)"/>
    <numFmt numFmtId="188" formatCode="_([$¢-440A]* #,##0_);_([$¢-440A]* \(#,##0\);_([$¢-440A]* &quot;-&quot;??_);_(@_)"/>
    <numFmt numFmtId="189" formatCode="_([$¢-440A]* #,##0.00_);_([$¢-440A]* \(#,##0.00\);_([$¢-440A]* &quot;-&quot;??_);_(@_)"/>
    <numFmt numFmtId="190" formatCode="_(* #,##0.0_);_(* \(#,##0.0\);_(* &quot;-&quot;??_);_(@_)"/>
    <numFmt numFmtId="191" formatCode="#,##0.0"/>
    <numFmt numFmtId="192" formatCode="&quot;$&quot;#,##0"/>
    <numFmt numFmtId="193" formatCode="&quot;$&quot;#,##0.00"/>
    <numFmt numFmtId="194" formatCode="0_);\(0\)"/>
    <numFmt numFmtId="195" formatCode="0.0_);\(0.0\)"/>
    <numFmt numFmtId="196" formatCode="0.00_);\(0.00\)"/>
    <numFmt numFmtId="197" formatCode="_(* #,##0.0_);_(* \(#,##0.0\);_(* &quot;-&quot;_);_(@_)"/>
    <numFmt numFmtId="198" formatCode="_(* #,##0.00_);_(* \(#,##0.00\);_(* &quot;-&quot;_);_(@_)"/>
    <numFmt numFmtId="199" formatCode="_(&quot;$&quot;* #,##0.0_);_(&quot;$&quot;* \(#,##0.0\);_(&quot;$&quot;* &quot;-&quot;_);_(@_)"/>
    <numFmt numFmtId="200" formatCode="_(&quot;$&quot;* #,##0.00_);_(&quot;$&quot;* \(#,##0.00\);_(&quot;$&quot;* &quot;-&quot;_);_(@_)"/>
    <numFmt numFmtId="201" formatCode="#,##0.0_);\(#,##0.0\)"/>
    <numFmt numFmtId="202" formatCode="[$-440A]dddd\,\ dd&quot; de &quot;mmmm&quot; de &quot;yyyy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#######0"/>
    <numFmt numFmtId="208" formatCode="###,###,##0.00"/>
    <numFmt numFmtId="209" formatCode="########0.00"/>
    <numFmt numFmtId="210" formatCode="_(&quot;$&quot;* #,##0.0_);_(&quot;$&quot;* \(#,##0.0\);_(&quot;$&quot;* &quot;-&quot;??_);_(@_)"/>
    <numFmt numFmtId="211" formatCode="_(&quot;$&quot;* #,##0_);_(&quot;$&quot;* \(#,##0\);_(&quot;$&quot;* &quot;-&quot;??_);_(@_)"/>
    <numFmt numFmtId="212" formatCode="_(&quot;$&quot;* #,##0.000_);_(&quot;$&quot;* \(#,##0.000\);_(&quot;$&quot;* &quot;-&quot;??_);_(@_)"/>
    <numFmt numFmtId="213" formatCode="_(&quot;$&quot;* #,##0.0000_);_(&quot;$&quot;* \(#,##0.0000\);_(&quot;$&quot;* &quot;-&quot;??_);_(@_)"/>
    <numFmt numFmtId="214" formatCode="_(&quot;$&quot;* #,##0.00000_);_(&quot;$&quot;* \(#,##0.00000\);_(&quot;$&quot;* &quot;-&quot;??_);_(@_)"/>
    <numFmt numFmtId="215" formatCode="_(&quot;$&quot;* #,##0.000000_);_(&quot;$&quot;* \(#,##0.000000\);_(&quot;$&quot;* &quot;-&quot;??_);_(@_)"/>
    <numFmt numFmtId="216" formatCode="_(&quot;$&quot;* #,##0.0000000_);_(&quot;$&quot;* \(#,##0.0000000\);_(&quot;$&quot;* &quot;-&quot;??_);_(@_)"/>
    <numFmt numFmtId="217" formatCode="_(&quot;$&quot;* #,##0.00000000_);_(&quot;$&quot;* \(#,##0.00000000\);_(&quot;$&quot;* &quot;-&quot;??_);_(@_)"/>
    <numFmt numFmtId="218" formatCode="#,##0.00000000000000"/>
    <numFmt numFmtId="219" formatCode="0.000"/>
    <numFmt numFmtId="220" formatCode="0.0000"/>
    <numFmt numFmtId="221" formatCode="0.00000"/>
    <numFmt numFmtId="222" formatCode="[$-440A]dddd\,\ d\ &quot;de&quot;\ mmmm\ &quot;de&quot;\ yyyy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1" fillId="3" borderId="0" applyNumberFormat="0" applyBorder="0" applyAlignment="0" applyProtection="0"/>
    <xf numFmtId="0" fontId="6" fillId="4" borderId="0" applyNumberFormat="0" applyBorder="0" applyAlignment="0" applyProtection="0"/>
    <xf numFmtId="0" fontId="31" fillId="5" borderId="0" applyNumberFormat="0" applyBorder="0" applyAlignment="0" applyProtection="0"/>
    <xf numFmtId="0" fontId="6" fillId="6" borderId="0" applyNumberFormat="0" applyBorder="0" applyAlignment="0" applyProtection="0"/>
    <xf numFmtId="0" fontId="31" fillId="7" borderId="0" applyNumberFormat="0" applyBorder="0" applyAlignment="0" applyProtection="0"/>
    <xf numFmtId="0" fontId="6" fillId="8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15" borderId="0" applyNumberFormat="0" applyBorder="0" applyAlignment="0" applyProtection="0"/>
    <xf numFmtId="0" fontId="6" fillId="16" borderId="0" applyNumberFormat="0" applyBorder="0" applyAlignment="0" applyProtection="0"/>
    <xf numFmtId="0" fontId="31" fillId="17" borderId="0" applyNumberFormat="0" applyBorder="0" applyAlignment="0" applyProtection="0"/>
    <xf numFmtId="0" fontId="6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8" borderId="0" applyNumberFormat="0" applyBorder="0" applyAlignment="0" applyProtection="0"/>
    <xf numFmtId="0" fontId="31" fillId="20" borderId="0" applyNumberFormat="0" applyBorder="0" applyAlignment="0" applyProtection="0"/>
    <xf numFmtId="0" fontId="6" fillId="14" borderId="0" applyNumberFormat="0" applyBorder="0" applyAlignment="0" applyProtection="0"/>
    <xf numFmtId="0" fontId="31" fillId="21" borderId="0" applyNumberFormat="0" applyBorder="0" applyAlignment="0" applyProtection="0"/>
    <xf numFmtId="0" fontId="6" fillId="22" borderId="0" applyNumberFormat="0" applyBorder="0" applyAlignment="0" applyProtection="0"/>
    <xf numFmtId="0" fontId="31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7" fillId="16" borderId="0" applyNumberFormat="0" applyBorder="0" applyAlignment="0" applyProtection="0"/>
    <xf numFmtId="0" fontId="31" fillId="26" borderId="0" applyNumberFormat="0" applyBorder="0" applyAlignment="0" applyProtection="0"/>
    <xf numFmtId="0" fontId="7" fillId="18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30" borderId="0" applyNumberFormat="0" applyBorder="0" applyAlignment="0" applyProtection="0"/>
    <xf numFmtId="0" fontId="31" fillId="31" borderId="0" applyNumberFormat="0" applyBorder="0" applyAlignment="0" applyProtection="0"/>
    <xf numFmtId="0" fontId="7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6" borderId="0" applyNumberFormat="0" applyBorder="0" applyAlignment="0" applyProtection="0"/>
    <xf numFmtId="0" fontId="32" fillId="34" borderId="0" applyNumberFormat="0" applyBorder="0" applyAlignment="0" applyProtection="0"/>
    <xf numFmtId="0" fontId="9" fillId="35" borderId="1" applyNumberFormat="0" applyAlignment="0" applyProtection="0"/>
    <xf numFmtId="0" fontId="33" fillId="36" borderId="2" applyNumberFormat="0" applyAlignment="0" applyProtection="0"/>
    <xf numFmtId="0" fontId="10" fillId="37" borderId="3" applyNumberFormat="0" applyAlignment="0" applyProtection="0"/>
    <xf numFmtId="0" fontId="34" fillId="38" borderId="4" applyNumberFormat="0" applyAlignment="0" applyProtection="0"/>
    <xf numFmtId="0" fontId="11" fillId="0" borderId="5" applyNumberFormat="0" applyFill="0" applyAlignment="0" applyProtection="0"/>
    <xf numFmtId="0" fontId="35" fillId="0" borderId="6" applyNumberFormat="0" applyFill="0" applyAlignment="0" applyProtection="0"/>
    <xf numFmtId="0" fontId="20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38" fillId="40" borderId="0" applyNumberFormat="0" applyBorder="0" applyAlignment="0" applyProtection="0"/>
    <xf numFmtId="0" fontId="7" fillId="41" borderId="0" applyNumberFormat="0" applyBorder="0" applyAlignment="0" applyProtection="0"/>
    <xf numFmtId="0" fontId="38" fillId="42" borderId="0" applyNumberFormat="0" applyBorder="0" applyAlignment="0" applyProtection="0"/>
    <xf numFmtId="0" fontId="7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28" borderId="0" applyNumberFormat="0" applyBorder="0" applyAlignment="0" applyProtection="0"/>
    <xf numFmtId="0" fontId="38" fillId="45" borderId="0" applyNumberFormat="0" applyBorder="0" applyAlignment="0" applyProtection="0"/>
    <xf numFmtId="0" fontId="7" fillId="30" borderId="0" applyNumberFormat="0" applyBorder="0" applyAlignment="0" applyProtection="0"/>
    <xf numFmtId="0" fontId="38" fillId="46" borderId="0" applyNumberFormat="0" applyBorder="0" applyAlignment="0" applyProtection="0"/>
    <xf numFmtId="0" fontId="7" fillId="47" borderId="0" applyNumberFormat="0" applyBorder="0" applyAlignment="0" applyProtection="0"/>
    <xf numFmtId="0" fontId="38" fillId="48" borderId="0" applyNumberFormat="0" applyBorder="0" applyAlignment="0" applyProtection="0"/>
    <xf numFmtId="0" fontId="13" fillId="12" borderId="1" applyNumberFormat="0" applyAlignment="0" applyProtection="0"/>
    <xf numFmtId="0" fontId="39" fillId="49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0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41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53" borderId="9" applyNumberFormat="0" applyFont="0" applyAlignment="0" applyProtection="0"/>
    <xf numFmtId="0" fontId="31" fillId="54" borderId="10" applyNumberFormat="0" applyFont="0" applyAlignment="0" applyProtection="0"/>
    <xf numFmtId="9" fontId="0" fillId="0" borderId="0" applyFont="0" applyFill="0" applyBorder="0" applyAlignment="0" applyProtection="0"/>
    <xf numFmtId="0" fontId="16" fillId="35" borderId="11" applyNumberFormat="0" applyAlignment="0" applyProtection="0"/>
    <xf numFmtId="0" fontId="42" fillId="36" borderId="12" applyNumberFormat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45" fillId="0" borderId="14" applyNumberFormat="0" applyFill="0" applyAlignment="0" applyProtection="0"/>
    <xf numFmtId="0" fontId="12" fillId="0" borderId="15" applyNumberFormat="0" applyFill="0" applyAlignment="0" applyProtection="0"/>
    <xf numFmtId="0" fontId="3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7" fillId="0" borderId="18" applyNumberFormat="0" applyFill="0" applyAlignment="0" applyProtection="0"/>
  </cellStyleXfs>
  <cellXfs count="86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5" fillId="55" borderId="0" xfId="0" applyFont="1" applyFill="1" applyAlignment="1">
      <alignment horizontal="center"/>
    </xf>
    <xf numFmtId="0" fontId="1" fillId="55" borderId="0" xfId="0" applyFont="1" applyFill="1" applyAlignment="1">
      <alignment/>
    </xf>
    <xf numFmtId="170" fontId="1" fillId="55" borderId="0" xfId="81" applyNumberFormat="1" applyFont="1" applyFill="1" applyAlignment="1">
      <alignment/>
    </xf>
    <xf numFmtId="170" fontId="1" fillId="55" borderId="19" xfId="81" applyNumberFormat="1" applyFont="1" applyFill="1" applyBorder="1" applyAlignment="1">
      <alignment/>
    </xf>
    <xf numFmtId="170" fontId="2" fillId="55" borderId="0" xfId="81" applyNumberFormat="1" applyFont="1" applyFill="1" applyAlignment="1">
      <alignment/>
    </xf>
    <xf numFmtId="171" fontId="2" fillId="55" borderId="0" xfId="81" applyFont="1" applyFill="1" applyAlignment="1">
      <alignment/>
    </xf>
    <xf numFmtId="171" fontId="1" fillId="55" borderId="0" xfId="81" applyFont="1" applyFill="1" applyAlignment="1">
      <alignment/>
    </xf>
    <xf numFmtId="0" fontId="1" fillId="55" borderId="0" xfId="0" applyFont="1" applyFill="1" applyAlignment="1">
      <alignment horizontal="justify" vertical="justify" wrapText="1"/>
    </xf>
    <xf numFmtId="0" fontId="6" fillId="55" borderId="0" xfId="94" applyFill="1">
      <alignment/>
      <protection/>
    </xf>
    <xf numFmtId="0" fontId="24" fillId="55" borderId="0" xfId="94" applyFont="1" applyFill="1" applyAlignment="1">
      <alignment horizontal="justify" vertical="top" wrapText="1"/>
      <protection/>
    </xf>
    <xf numFmtId="0" fontId="23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vertical="top" wrapText="1"/>
      <protection/>
    </xf>
    <xf numFmtId="0" fontId="24" fillId="55" borderId="0" xfId="94" applyFont="1" applyFill="1" applyAlignment="1">
      <alignment horizontal="right" vertical="top" wrapText="1"/>
      <protection/>
    </xf>
    <xf numFmtId="171" fontId="2" fillId="55" borderId="20" xfId="81" applyFont="1" applyFill="1" applyBorder="1" applyAlignment="1">
      <alignment/>
    </xf>
    <xf numFmtId="0" fontId="27" fillId="55" borderId="0" xfId="94" applyFont="1" applyFill="1" applyAlignment="1">
      <alignment horizontal="center" vertical="top" wrapText="1"/>
      <protection/>
    </xf>
    <xf numFmtId="0" fontId="23" fillId="55" borderId="0" xfId="94" applyFont="1" applyFill="1" applyAlignment="1">
      <alignment horizontal="center" vertical="top" wrapText="1"/>
      <protection/>
    </xf>
    <xf numFmtId="0" fontId="26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6" fillId="55" borderId="0" xfId="0" applyFont="1" applyFill="1" applyAlignment="1">
      <alignment horizontal="left"/>
    </xf>
    <xf numFmtId="0" fontId="0" fillId="55" borderId="0" xfId="0" applyFont="1" applyFill="1" applyAlignment="1">
      <alignment horizontal="left"/>
    </xf>
    <xf numFmtId="170" fontId="6" fillId="55" borderId="0" xfId="94" applyNumberFormat="1" applyFill="1">
      <alignment/>
      <protection/>
    </xf>
    <xf numFmtId="170" fontId="5" fillId="56" borderId="0" xfId="0" applyNumberFormat="1" applyFont="1" applyFill="1" applyAlignment="1">
      <alignment horizontal="center"/>
    </xf>
    <xf numFmtId="170" fontId="1" fillId="56" borderId="19" xfId="0" applyNumberFormat="1" applyFont="1" applyFill="1" applyBorder="1" applyAlignment="1">
      <alignment/>
    </xf>
    <xf numFmtId="170" fontId="2" fillId="56" borderId="0" xfId="81" applyNumberFormat="1" applyFont="1" applyFill="1" applyAlignment="1">
      <alignment/>
    </xf>
    <xf numFmtId="170" fontId="1" fillId="56" borderId="19" xfId="81" applyNumberFormat="1" applyFont="1" applyFill="1" applyBorder="1" applyAlignment="1">
      <alignment/>
    </xf>
    <xf numFmtId="170" fontId="1" fillId="56" borderId="0" xfId="0" applyNumberFormat="1" applyFont="1" applyFill="1" applyAlignment="1">
      <alignment/>
    </xf>
    <xf numFmtId="171" fontId="2" fillId="56" borderId="0" xfId="81" applyFont="1" applyFill="1" applyAlignment="1">
      <alignment/>
    </xf>
    <xf numFmtId="170" fontId="1" fillId="56" borderId="0" xfId="81" applyNumberFormat="1" applyFont="1" applyFill="1" applyAlignment="1">
      <alignment/>
    </xf>
    <xf numFmtId="4" fontId="2" fillId="56" borderId="0" xfId="0" applyNumberFormat="1" applyFont="1" applyFill="1" applyAlignment="1">
      <alignment horizontal="centerContinuous"/>
    </xf>
    <xf numFmtId="171" fontId="6" fillId="55" borderId="0" xfId="81" applyFont="1" applyFill="1" applyAlignment="1">
      <alignment/>
    </xf>
    <xf numFmtId="171" fontId="6" fillId="55" borderId="0" xfId="94" applyNumberFormat="1" applyFill="1">
      <alignment/>
      <protection/>
    </xf>
    <xf numFmtId="171" fontId="1" fillId="56" borderId="0" xfId="81" applyFont="1" applyFill="1" applyAlignment="1">
      <alignment/>
    </xf>
    <xf numFmtId="0" fontId="23" fillId="55" borderId="0" xfId="94" applyFont="1" applyFill="1" applyAlignment="1">
      <alignment horizontal="center"/>
      <protection/>
    </xf>
    <xf numFmtId="0" fontId="0" fillId="56" borderId="0" xfId="0" applyFont="1" applyFill="1" applyAlignment="1">
      <alignment/>
    </xf>
    <xf numFmtId="43" fontId="6" fillId="55" borderId="0" xfId="94" applyNumberFormat="1" applyFill="1">
      <alignment/>
      <protection/>
    </xf>
    <xf numFmtId="44" fontId="6" fillId="55" borderId="0" xfId="94" applyNumberFormat="1" applyFill="1">
      <alignment/>
      <protection/>
    </xf>
    <xf numFmtId="0" fontId="26" fillId="0" borderId="0" xfId="93" applyFont="1" applyFill="1">
      <alignment/>
      <protection/>
    </xf>
    <xf numFmtId="171" fontId="0" fillId="0" borderId="20" xfId="81" applyFont="1" applyBorder="1" applyAlignment="1">
      <alignment/>
    </xf>
    <xf numFmtId="171" fontId="0" fillId="0" borderId="0" xfId="81" applyFont="1" applyAlignment="1">
      <alignment/>
    </xf>
    <xf numFmtId="171" fontId="0" fillId="0" borderId="0" xfId="81" applyFont="1" applyAlignment="1">
      <alignment/>
    </xf>
    <xf numFmtId="0" fontId="0" fillId="0" borderId="0" xfId="93" applyFont="1" applyFill="1">
      <alignment/>
      <protection/>
    </xf>
    <xf numFmtId="0" fontId="0" fillId="0" borderId="0" xfId="0" applyFont="1" applyAlignment="1">
      <alignment/>
    </xf>
    <xf numFmtId="0" fontId="0" fillId="0" borderId="0" xfId="93" applyFont="1">
      <alignment/>
      <protection/>
    </xf>
    <xf numFmtId="0" fontId="26" fillId="0" borderId="0" xfId="93" applyFont="1">
      <alignment/>
      <protection/>
    </xf>
    <xf numFmtId="171" fontId="0" fillId="0" borderId="20" xfId="81" applyFont="1" applyBorder="1" applyAlignment="1">
      <alignment/>
    </xf>
    <xf numFmtId="171" fontId="26" fillId="0" borderId="0" xfId="81" applyFont="1" applyAlignment="1">
      <alignment/>
    </xf>
    <xf numFmtId="171" fontId="0" fillId="0" borderId="0" xfId="0" applyNumberFormat="1" applyAlignment="1">
      <alignment/>
    </xf>
    <xf numFmtId="171" fontId="0" fillId="0" borderId="20" xfId="0" applyNumberFormat="1" applyBorder="1" applyAlignment="1">
      <alignment/>
    </xf>
    <xf numFmtId="0" fontId="26" fillId="0" borderId="0" xfId="0" applyFont="1" applyAlignment="1">
      <alignment/>
    </xf>
    <xf numFmtId="171" fontId="26" fillId="0" borderId="0" xfId="81" applyFont="1" applyAlignment="1">
      <alignment horizontal="center"/>
    </xf>
    <xf numFmtId="0" fontId="26" fillId="0" borderId="0" xfId="0" applyFont="1" applyAlignment="1">
      <alignment horizontal="center"/>
    </xf>
    <xf numFmtId="171" fontId="0" fillId="0" borderId="0" xfId="0" applyNumberFormat="1" applyBorder="1" applyAlignment="1">
      <alignment/>
    </xf>
    <xf numFmtId="171" fontId="0" fillId="0" borderId="0" xfId="81" applyFont="1" applyBorder="1" applyAlignment="1">
      <alignment/>
    </xf>
    <xf numFmtId="171" fontId="0" fillId="0" borderId="0" xfId="81" applyFont="1" applyBorder="1" applyAlignment="1">
      <alignment/>
    </xf>
    <xf numFmtId="171" fontId="26" fillId="57" borderId="0" xfId="81" applyFont="1" applyFill="1" applyAlignment="1">
      <alignment/>
    </xf>
    <xf numFmtId="0" fontId="25" fillId="55" borderId="0" xfId="94" applyFont="1" applyFill="1" applyAlignment="1">
      <alignment horizontal="center"/>
      <protection/>
    </xf>
    <xf numFmtId="0" fontId="28" fillId="55" borderId="0" xfId="94" applyFont="1" applyFill="1" applyAlignment="1">
      <alignment vertical="top" wrapText="1"/>
      <protection/>
    </xf>
    <xf numFmtId="0" fontId="28" fillId="55" borderId="0" xfId="94" applyFont="1" applyFill="1" applyAlignment="1">
      <alignment horizontal="left" vertical="top" wrapText="1"/>
      <protection/>
    </xf>
    <xf numFmtId="170" fontId="25" fillId="55" borderId="0" xfId="94" applyNumberFormat="1" applyFont="1" applyFill="1" applyAlignment="1">
      <alignment vertical="top" wrapText="1"/>
      <protection/>
    </xf>
    <xf numFmtId="170" fontId="25" fillId="55" borderId="19" xfId="94" applyNumberFormat="1" applyFont="1" applyFill="1" applyBorder="1" applyAlignment="1">
      <alignment vertical="top" wrapText="1"/>
      <protection/>
    </xf>
    <xf numFmtId="171" fontId="25" fillId="55" borderId="0" xfId="94" applyNumberFormat="1" applyFont="1" applyFill="1" applyAlignment="1">
      <alignment vertical="top" wrapText="1"/>
      <protection/>
    </xf>
    <xf numFmtId="170" fontId="29" fillId="55" borderId="0" xfId="94" applyNumberFormat="1" applyFont="1" applyFill="1" applyAlignment="1">
      <alignment horizontal="left"/>
      <protection/>
    </xf>
    <xf numFmtId="170" fontId="29" fillId="55" borderId="0" xfId="94" applyNumberFormat="1" applyFont="1" applyFill="1">
      <alignment/>
      <protection/>
    </xf>
    <xf numFmtId="0" fontId="29" fillId="55" borderId="0" xfId="94" applyFont="1" applyFill="1">
      <alignment/>
      <protection/>
    </xf>
    <xf numFmtId="43" fontId="0" fillId="0" borderId="0" xfId="0" applyNumberFormat="1" applyAlignment="1">
      <alignment/>
    </xf>
    <xf numFmtId="0" fontId="0" fillId="0" borderId="0" xfId="0" applyNumberFormat="1" applyAlignment="1">
      <alignment vertical="justify"/>
    </xf>
    <xf numFmtId="2" fontId="2" fillId="55" borderId="0" xfId="0" applyNumberFormat="1" applyFont="1" applyFill="1" applyAlignment="1">
      <alignment/>
    </xf>
    <xf numFmtId="0" fontId="26" fillId="0" borderId="0" xfId="93" applyFont="1" applyAlignment="1">
      <alignment horizontal="center"/>
      <protection/>
    </xf>
    <xf numFmtId="171" fontId="2" fillId="55" borderId="0" xfId="81" applyFont="1" applyFill="1" applyBorder="1" applyAlignment="1">
      <alignment/>
    </xf>
    <xf numFmtId="0" fontId="1" fillId="55" borderId="0" xfId="0" applyFont="1" applyFill="1" applyAlignment="1">
      <alignment horizontal="center"/>
    </xf>
    <xf numFmtId="0" fontId="26" fillId="55" borderId="0" xfId="0" applyFont="1" applyFill="1" applyAlignment="1">
      <alignment horizontal="center"/>
    </xf>
    <xf numFmtId="0" fontId="23" fillId="55" borderId="0" xfId="94" applyFont="1" applyFill="1" applyAlignment="1">
      <alignment horizontal="center" vertical="top" wrapText="1"/>
      <protection/>
    </xf>
    <xf numFmtId="0" fontId="25" fillId="55" borderId="0" xfId="94" applyFont="1" applyFill="1" applyAlignment="1">
      <alignment horizontal="center" vertical="top" wrapText="1"/>
      <protection/>
    </xf>
    <xf numFmtId="0" fontId="27" fillId="55" borderId="0" xfId="94" applyFont="1" applyFill="1" applyAlignment="1">
      <alignment horizontal="center" vertical="top" wrapText="1"/>
      <protection/>
    </xf>
    <xf numFmtId="0" fontId="0" fillId="0" borderId="0" xfId="0" applyNumberFormat="1" applyFont="1" applyAlignment="1">
      <alignment vertical="justify"/>
    </xf>
    <xf numFmtId="0" fontId="0" fillId="0" borderId="0" xfId="0" applyNumberFormat="1" applyAlignment="1">
      <alignment vertical="justify"/>
    </xf>
    <xf numFmtId="0" fontId="2" fillId="55" borderId="0" xfId="0" applyFont="1" applyFill="1" applyBorder="1" applyAlignment="1">
      <alignment/>
    </xf>
    <xf numFmtId="171" fontId="1" fillId="56" borderId="19" xfId="81" applyFont="1" applyFill="1" applyBorder="1" applyAlignment="1">
      <alignment horizontal="center" vertical="center"/>
    </xf>
    <xf numFmtId="170" fontId="1" fillId="56" borderId="19" xfId="88" applyFont="1" applyFill="1" applyBorder="1" applyAlignment="1">
      <alignment/>
    </xf>
    <xf numFmtId="170" fontId="1" fillId="56" borderId="0" xfId="88" applyFont="1" applyFill="1" applyAlignment="1">
      <alignment/>
    </xf>
    <xf numFmtId="171" fontId="2" fillId="55" borderId="0" xfId="83" applyFont="1" applyFill="1" applyAlignment="1">
      <alignment/>
    </xf>
    <xf numFmtId="171" fontId="6" fillId="55" borderId="0" xfId="83" applyFont="1" applyFill="1" applyAlignment="1">
      <alignment/>
    </xf>
    <xf numFmtId="171" fontId="2" fillId="55" borderId="20" xfId="83" applyFont="1" applyFill="1" applyBorder="1" applyAlignment="1">
      <alignment/>
    </xf>
    <xf numFmtId="0" fontId="6" fillId="55" borderId="0" xfId="94" applyFill="1" applyAlignment="1">
      <alignment horizontal="center"/>
      <protection/>
    </xf>
  </cellXfs>
  <cellStyles count="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2 2 2" xfId="85"/>
    <cellStyle name="Millares 3" xfId="86"/>
    <cellStyle name="Millares 3 2" xfId="87"/>
    <cellStyle name="Currency" xfId="88"/>
    <cellStyle name="Currency [0]" xfId="89"/>
    <cellStyle name="Neutral" xfId="90"/>
    <cellStyle name="Neutral 2" xfId="91"/>
    <cellStyle name="Normal 2" xfId="92"/>
    <cellStyle name="Normal 3" xfId="93"/>
    <cellStyle name="Normal_Est Res" xfId="94"/>
    <cellStyle name="Notas" xfId="95"/>
    <cellStyle name="Notas 2" xfId="96"/>
    <cellStyle name="Percent" xfId="97"/>
    <cellStyle name="Salida" xfId="98"/>
    <cellStyle name="Salida 2" xfId="99"/>
    <cellStyle name="Texto de advertencia" xfId="100"/>
    <cellStyle name="Texto de advertencia 2" xfId="101"/>
    <cellStyle name="Texto explicativo" xfId="102"/>
    <cellStyle name="Texto explicativo 2" xfId="103"/>
    <cellStyle name="Título" xfId="104"/>
    <cellStyle name="Título 2" xfId="105"/>
    <cellStyle name="Título 2 2" xfId="106"/>
    <cellStyle name="Título 3" xfId="107"/>
    <cellStyle name="Título 3 2" xfId="108"/>
    <cellStyle name="Título 4" xfId="109"/>
    <cellStyle name="Total" xfId="110"/>
    <cellStyle name="Total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62</xdr:row>
      <xdr:rowOff>19050</xdr:rowOff>
    </xdr:from>
    <xdr:to>
      <xdr:col>1</xdr:col>
      <xdr:colOff>1104900</xdr:colOff>
      <xdr:row>65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63100"/>
          <a:ext cx="519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2</xdr:col>
      <xdr:colOff>1190625</xdr:colOff>
      <xdr:row>39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86600"/>
          <a:ext cx="4991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1">
      <selection activeCell="A6" sqref="A6"/>
    </sheetView>
  </sheetViews>
  <sheetFormatPr defaultColWidth="11.421875" defaultRowHeight="12.75"/>
  <cols>
    <col min="1" max="1" width="62.7109375" style="1" customWidth="1"/>
    <col min="2" max="2" width="17.00390625" style="25" customWidth="1"/>
    <col min="3" max="16384" width="11.421875" style="1" customWidth="1"/>
  </cols>
  <sheetData>
    <row r="1" spans="1:2" ht="12">
      <c r="A1" s="71"/>
      <c r="B1" s="1"/>
    </row>
    <row r="2" spans="1:2" ht="12.75" customHeight="1">
      <c r="A2" s="72" t="s">
        <v>75</v>
      </c>
      <c r="B2" s="72"/>
    </row>
    <row r="3" spans="1:2" ht="12.75" customHeight="1">
      <c r="A3" s="72" t="s">
        <v>73</v>
      </c>
      <c r="B3" s="72"/>
    </row>
    <row r="4" spans="1:2" ht="12.75" customHeight="1">
      <c r="A4" s="72" t="s">
        <v>92</v>
      </c>
      <c r="B4" s="72"/>
    </row>
    <row r="5" spans="1:2" ht="12.75" customHeight="1">
      <c r="A5" s="72" t="s">
        <v>93</v>
      </c>
      <c r="B5" s="72"/>
    </row>
    <row r="6" spans="1:2" ht="12">
      <c r="A6" s="2"/>
      <c r="B6" s="23"/>
    </row>
    <row r="7" spans="1:2" ht="12" customHeight="1">
      <c r="A7" s="18" t="s">
        <v>1</v>
      </c>
      <c r="B7" s="29"/>
    </row>
    <row r="8" spans="1:2" ht="12" customHeight="1">
      <c r="A8" s="18" t="s">
        <v>59</v>
      </c>
      <c r="B8" s="29">
        <f>SUM(B9:B16)</f>
        <v>476.301</v>
      </c>
    </row>
    <row r="9" spans="1:2" ht="12" customHeight="1">
      <c r="A9" s="19" t="s">
        <v>16</v>
      </c>
      <c r="B9" s="28">
        <v>0.2</v>
      </c>
    </row>
    <row r="10" spans="1:2" ht="12" customHeight="1">
      <c r="A10" s="19" t="s">
        <v>15</v>
      </c>
      <c r="B10" s="28">
        <v>247.07918</v>
      </c>
    </row>
    <row r="11" spans="1:2" ht="12" customHeight="1">
      <c r="A11" s="19" t="s">
        <v>2</v>
      </c>
      <c r="B11" s="28">
        <v>11.2</v>
      </c>
    </row>
    <row r="12" spans="1:2" ht="12" customHeight="1">
      <c r="A12" s="19" t="s">
        <v>17</v>
      </c>
      <c r="B12" s="28">
        <v>164.74467</v>
      </c>
    </row>
    <row r="13" spans="1:2" ht="12" customHeight="1">
      <c r="A13" s="19" t="s">
        <v>18</v>
      </c>
      <c r="B13" s="28">
        <v>40.0537</v>
      </c>
    </row>
    <row r="14" spans="1:2" ht="12" customHeight="1">
      <c r="A14" s="19" t="s">
        <v>19</v>
      </c>
      <c r="B14" s="28">
        <v>1.47</v>
      </c>
    </row>
    <row r="15" spans="1:2" ht="12" customHeight="1">
      <c r="A15" s="19" t="s">
        <v>3</v>
      </c>
      <c r="B15" s="28">
        <v>6.689970000000001</v>
      </c>
    </row>
    <row r="16" spans="1:2" ht="12" customHeight="1">
      <c r="A16" s="19" t="s">
        <v>4</v>
      </c>
      <c r="B16" s="28">
        <v>4.863479999999999</v>
      </c>
    </row>
    <row r="17" spans="1:2" ht="12" customHeight="1">
      <c r="A17" s="18" t="s">
        <v>23</v>
      </c>
      <c r="B17" s="33">
        <f>SUM(B18:B21)</f>
        <v>43.42935</v>
      </c>
    </row>
    <row r="18" spans="1:2" ht="12" customHeight="1">
      <c r="A18" s="35" t="s">
        <v>20</v>
      </c>
      <c r="B18" s="28">
        <v>8.61787</v>
      </c>
    </row>
    <row r="19" spans="1:2" ht="12" customHeight="1">
      <c r="A19" s="19" t="s">
        <v>21</v>
      </c>
      <c r="B19" s="28">
        <v>4.18713</v>
      </c>
    </row>
    <row r="20" spans="1:2" ht="12" customHeight="1">
      <c r="A20" s="19" t="s">
        <v>22</v>
      </c>
      <c r="B20" s="28">
        <v>28.125</v>
      </c>
    </row>
    <row r="21" spans="1:2" ht="12" customHeight="1">
      <c r="A21" s="19" t="s">
        <v>5</v>
      </c>
      <c r="B21" s="28">
        <v>2.49935</v>
      </c>
    </row>
    <row r="22" spans="1:2" ht="12" customHeight="1" thickBot="1">
      <c r="A22" s="20" t="s">
        <v>6</v>
      </c>
      <c r="B22" s="24">
        <f>+B8+B17</f>
        <v>519.73035</v>
      </c>
    </row>
    <row r="23" ht="12" customHeight="1" thickTop="1">
      <c r="A23" s="19"/>
    </row>
    <row r="24" spans="1:2" ht="12" customHeight="1">
      <c r="A24" s="18" t="s">
        <v>7</v>
      </c>
      <c r="B24" s="29"/>
    </row>
    <row r="25" spans="1:2" ht="12" customHeight="1">
      <c r="A25" s="18" t="s">
        <v>24</v>
      </c>
      <c r="B25" s="29">
        <f>SUM(B26:B27)</f>
        <v>111.48354</v>
      </c>
    </row>
    <row r="26" spans="1:2" ht="12" customHeight="1">
      <c r="A26" s="19" t="s">
        <v>8</v>
      </c>
      <c r="B26" s="28">
        <v>99.67259</v>
      </c>
    </row>
    <row r="27" spans="1:2" ht="12" customHeight="1">
      <c r="A27" s="19" t="s">
        <v>9</v>
      </c>
      <c r="B27" s="28">
        <v>11.81095</v>
      </c>
    </row>
    <row r="28" spans="1:3" ht="12" customHeight="1">
      <c r="A28" s="18" t="s">
        <v>25</v>
      </c>
      <c r="B28" s="33">
        <v>4.37907</v>
      </c>
      <c r="C28" s="68"/>
    </row>
    <row r="29" spans="1:2" ht="12" customHeight="1">
      <c r="A29" s="19" t="s">
        <v>26</v>
      </c>
      <c r="B29" s="28">
        <v>4.37907</v>
      </c>
    </row>
    <row r="30" spans="1:4" ht="12" customHeight="1" thickBot="1">
      <c r="A30" s="20" t="s">
        <v>10</v>
      </c>
      <c r="B30" s="79">
        <f>+B28+B25</f>
        <v>115.86261</v>
      </c>
      <c r="D30" s="78"/>
    </row>
    <row r="31" spans="1:2" ht="12" customHeight="1" thickTop="1">
      <c r="A31" s="18"/>
      <c r="B31" s="29"/>
    </row>
    <row r="32" spans="1:2" ht="12" customHeight="1">
      <c r="A32" s="18" t="s">
        <v>27</v>
      </c>
      <c r="B32" s="81">
        <v>403.86774</v>
      </c>
    </row>
    <row r="33" spans="1:2" ht="12" customHeight="1">
      <c r="A33" s="18" t="s">
        <v>11</v>
      </c>
      <c r="B33" s="33">
        <v>329</v>
      </c>
    </row>
    <row r="34" spans="1:2" ht="12" customHeight="1">
      <c r="A34" s="19" t="s">
        <v>12</v>
      </c>
      <c r="B34" s="28">
        <v>329</v>
      </c>
    </row>
    <row r="35" spans="1:6" ht="12" customHeight="1">
      <c r="A35" s="18" t="s">
        <v>13</v>
      </c>
      <c r="B35" s="33">
        <v>90</v>
      </c>
      <c r="F35" s="29"/>
    </row>
    <row r="36" spans="1:6" ht="12" customHeight="1">
      <c r="A36" s="19" t="s">
        <v>13</v>
      </c>
      <c r="B36" s="28">
        <v>90</v>
      </c>
      <c r="F36" s="29"/>
    </row>
    <row r="37" spans="1:6" ht="12" customHeight="1">
      <c r="A37" s="19"/>
      <c r="B37" s="33"/>
      <c r="F37" s="29"/>
    </row>
    <row r="38" spans="1:6" ht="12" customHeight="1">
      <c r="A38" s="18" t="s">
        <v>28</v>
      </c>
      <c r="B38" s="33">
        <f>-38.11002</f>
        <v>-38.11002</v>
      </c>
      <c r="F38" s="29"/>
    </row>
    <row r="39" spans="1:2" ht="12" customHeight="1">
      <c r="A39" s="19" t="s">
        <v>29</v>
      </c>
      <c r="B39" s="28">
        <v>-38.11002</v>
      </c>
    </row>
    <row r="40" spans="1:2" ht="12" customHeight="1">
      <c r="A40" s="18" t="s">
        <v>14</v>
      </c>
      <c r="B40" s="33">
        <v>22.97776</v>
      </c>
    </row>
    <row r="41" spans="1:2" ht="11.25" customHeight="1">
      <c r="A41" s="19" t="s">
        <v>30</v>
      </c>
      <c r="B41" s="28">
        <v>22.97776</v>
      </c>
    </row>
    <row r="42" spans="1:2" ht="12" customHeight="1" thickBot="1">
      <c r="A42" s="18" t="s">
        <v>31</v>
      </c>
      <c r="B42" s="24">
        <f>+B30+B32</f>
        <v>519.73035</v>
      </c>
    </row>
    <row r="43" ht="12" customHeight="1" thickTop="1">
      <c r="A43" s="18"/>
    </row>
    <row r="44" ht="12" customHeight="1">
      <c r="A44" s="18" t="s">
        <v>32</v>
      </c>
    </row>
    <row r="45" ht="12" customHeight="1">
      <c r="A45" s="18" t="s">
        <v>33</v>
      </c>
    </row>
    <row r="46" spans="1:2" ht="12" customHeight="1">
      <c r="A46" s="18" t="s">
        <v>34</v>
      </c>
      <c r="B46" s="29">
        <f>SUM(B47:B47)</f>
        <v>266.28571</v>
      </c>
    </row>
    <row r="47" spans="1:2" ht="12" customHeight="1">
      <c r="A47" s="19" t="s">
        <v>35</v>
      </c>
      <c r="B47" s="28">
        <v>266.28571</v>
      </c>
    </row>
    <row r="48" spans="1:2" ht="12" customHeight="1">
      <c r="A48" s="18" t="s">
        <v>36</v>
      </c>
      <c r="B48" s="33">
        <f>+B49+B50</f>
        <v>188.9</v>
      </c>
    </row>
    <row r="49" spans="1:2" ht="12" customHeight="1">
      <c r="A49" s="19" t="s">
        <v>37</v>
      </c>
      <c r="B49" s="28">
        <v>36.9</v>
      </c>
    </row>
    <row r="50" spans="1:2" ht="12" customHeight="1">
      <c r="A50" s="19" t="s">
        <v>38</v>
      </c>
      <c r="B50" s="28">
        <v>152</v>
      </c>
    </row>
    <row r="51" spans="1:2" ht="12" customHeight="1" thickBot="1">
      <c r="A51" s="18" t="s">
        <v>39</v>
      </c>
      <c r="B51" s="80">
        <f>+B48+B46</f>
        <v>455.18571</v>
      </c>
    </row>
    <row r="52" ht="12" customHeight="1" thickTop="1">
      <c r="A52" s="19"/>
    </row>
    <row r="53" ht="12" customHeight="1">
      <c r="A53" s="18" t="s">
        <v>40</v>
      </c>
    </row>
    <row r="54" spans="1:2" ht="12" customHeight="1">
      <c r="A54" s="20" t="s">
        <v>41</v>
      </c>
      <c r="B54" s="27">
        <f>+B55</f>
        <v>266.28571</v>
      </c>
    </row>
    <row r="55" spans="1:2" ht="12" customHeight="1">
      <c r="A55" s="19" t="s">
        <v>42</v>
      </c>
      <c r="B55" s="28">
        <v>266.28571</v>
      </c>
    </row>
    <row r="56" spans="1:2" ht="12.75">
      <c r="A56" s="20" t="s">
        <v>43</v>
      </c>
      <c r="B56" s="33">
        <f>+B57+B58</f>
        <v>188.9</v>
      </c>
    </row>
    <row r="57" spans="1:2" ht="12.75">
      <c r="A57" s="21" t="s">
        <v>44</v>
      </c>
      <c r="B57" s="28">
        <v>36.9</v>
      </c>
    </row>
    <row r="58" spans="1:2" ht="12.75">
      <c r="A58" s="21" t="s">
        <v>45</v>
      </c>
      <c r="B58" s="28">
        <v>152</v>
      </c>
    </row>
    <row r="59" spans="1:2" ht="13.5" thickBot="1">
      <c r="A59" s="18" t="s">
        <v>39</v>
      </c>
      <c r="B59" s="26">
        <f>+B54+B56</f>
        <v>455.18571</v>
      </c>
    </row>
    <row r="60" spans="1:2" ht="13.5" thickTop="1">
      <c r="A60" s="18"/>
      <c r="B60" s="29"/>
    </row>
    <row r="61" spans="1:2" ht="12">
      <c r="A61" s="3"/>
      <c r="B61" s="29"/>
    </row>
    <row r="62" spans="1:2" ht="12">
      <c r="A62" s="3"/>
      <c r="B62" s="29"/>
    </row>
    <row r="63" spans="1:2" ht="12">
      <c r="A63" s="3"/>
      <c r="B63" s="29"/>
    </row>
    <row r="64" spans="1:2" ht="12">
      <c r="A64" s="3"/>
      <c r="B64" s="29"/>
    </row>
    <row r="65" spans="1:2" ht="12">
      <c r="A65" s="3"/>
      <c r="B65" s="29"/>
    </row>
    <row r="66" spans="1:2" ht="12">
      <c r="A66" s="3"/>
      <c r="B66" s="29"/>
    </row>
    <row r="67" spans="1:2" ht="12">
      <c r="A67" s="3"/>
      <c r="B67" s="29"/>
    </row>
    <row r="68" spans="1:2" ht="12">
      <c r="A68" s="3"/>
      <c r="B68" s="29"/>
    </row>
    <row r="69" ht="12">
      <c r="B69" s="29"/>
    </row>
    <row r="70" ht="12">
      <c r="B70" s="29"/>
    </row>
    <row r="71" ht="12">
      <c r="B71" s="29"/>
    </row>
    <row r="72" ht="12">
      <c r="B72" s="29"/>
    </row>
    <row r="75" ht="16.5" customHeight="1"/>
    <row r="76" ht="12">
      <c r="B76" s="30"/>
    </row>
    <row r="77" ht="12">
      <c r="B77" s="30"/>
    </row>
    <row r="78" ht="12">
      <c r="B78" s="30"/>
    </row>
    <row r="80" ht="12">
      <c r="A80" s="9"/>
    </row>
  </sheetData>
  <sheetProtection/>
  <mergeCells count="4">
    <mergeCell ref="A2:B2"/>
    <mergeCell ref="A3:B3"/>
    <mergeCell ref="A4:B4"/>
    <mergeCell ref="A5:B5"/>
  </mergeCells>
  <printOptions horizontalCentered="1" verticalCentered="1"/>
  <pageMargins left="0" right="0" top="0" bottom="0" header="0" footer="0"/>
  <pageSetup horizontalDpi="300" verticalDpi="300" orientation="portrait" scale="90" r:id="rId2"/>
  <ignoredErrors>
    <ignoredError sqref="B2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8"/>
  <sheetViews>
    <sheetView zoomScaleSheetLayoutView="100" zoomScalePageLayoutView="0" workbookViewId="0" topLeftCell="B1">
      <selection activeCell="B6" sqref="B6"/>
    </sheetView>
  </sheetViews>
  <sheetFormatPr defaultColWidth="11.421875" defaultRowHeight="12.75"/>
  <cols>
    <col min="1" max="1" width="2.57421875" style="10" hidden="1" customWidth="1"/>
    <col min="2" max="2" width="57.00390625" style="10" customWidth="1"/>
    <col min="3" max="3" width="19.28125" style="65" customWidth="1"/>
    <col min="4" max="4" width="12.57421875" style="10" bestFit="1" customWidth="1"/>
    <col min="5" max="6" width="11.421875" style="10" customWidth="1"/>
    <col min="7" max="7" width="11.421875" style="31" customWidth="1"/>
    <col min="8" max="16384" width="11.421875" style="10" customWidth="1"/>
  </cols>
  <sheetData>
    <row r="1" spans="2:3" ht="15">
      <c r="B1" s="34"/>
      <c r="C1" s="57"/>
    </row>
    <row r="2" spans="2:3" ht="15" customHeight="1">
      <c r="B2" s="73" t="s">
        <v>75</v>
      </c>
      <c r="C2" s="73"/>
    </row>
    <row r="3" spans="2:3" ht="15" customHeight="1">
      <c r="B3" s="74" t="s">
        <v>73</v>
      </c>
      <c r="C3" s="74"/>
    </row>
    <row r="4" spans="2:3" ht="15" customHeight="1">
      <c r="B4" s="74" t="s">
        <v>91</v>
      </c>
      <c r="C4" s="74"/>
    </row>
    <row r="5" spans="2:3" ht="15" customHeight="1">
      <c r="B5" s="75" t="s">
        <v>93</v>
      </c>
      <c r="C5" s="75"/>
    </row>
    <row r="6" spans="2:3" ht="15" customHeight="1">
      <c r="B6" s="16"/>
      <c r="C6" s="16"/>
    </row>
    <row r="7" spans="2:3" ht="15" customHeight="1">
      <c r="B7" s="11"/>
      <c r="C7" s="17"/>
    </row>
    <row r="8" spans="2:11" ht="15">
      <c r="B8" s="12" t="s">
        <v>60</v>
      </c>
      <c r="C8" s="58"/>
      <c r="H8" s="85"/>
      <c r="I8" s="85"/>
      <c r="J8" s="85"/>
      <c r="K8" s="85"/>
    </row>
    <row r="9" spans="2:11" ht="15" customHeight="1">
      <c r="B9" s="12" t="s">
        <v>61</v>
      </c>
      <c r="C9" s="4">
        <f>+C10+C11</f>
        <v>368.35790999999995</v>
      </c>
      <c r="H9" s="85"/>
      <c r="I9" s="85"/>
      <c r="J9" s="85"/>
      <c r="K9" s="85"/>
    </row>
    <row r="10" spans="2:11" ht="15" customHeight="1">
      <c r="B10" s="13" t="s">
        <v>48</v>
      </c>
      <c r="C10" s="7">
        <v>298.90144</v>
      </c>
      <c r="D10" s="36"/>
      <c r="H10" s="85"/>
      <c r="I10" s="85"/>
      <c r="J10" s="85"/>
      <c r="K10" s="85"/>
    </row>
    <row r="11" spans="2:11" ht="15" customHeight="1">
      <c r="B11" s="13" t="s">
        <v>0</v>
      </c>
      <c r="C11" s="15">
        <v>69.45647</v>
      </c>
      <c r="G11" s="10"/>
      <c r="H11" s="85"/>
      <c r="I11" s="85"/>
      <c r="J11" s="85"/>
      <c r="K11" s="85"/>
    </row>
    <row r="12" spans="2:11" ht="15" customHeight="1">
      <c r="B12" s="13"/>
      <c r="C12" s="70"/>
      <c r="F12" s="85"/>
      <c r="G12" s="85"/>
      <c r="H12" s="85"/>
      <c r="I12" s="85"/>
      <c r="J12" s="85"/>
      <c r="K12" s="85"/>
    </row>
    <row r="13" spans="2:11" ht="15" customHeight="1">
      <c r="B13" s="12" t="s">
        <v>74</v>
      </c>
      <c r="C13" s="60">
        <f>SUM(C14:C16)</f>
        <v>344.62429</v>
      </c>
      <c r="D13" s="32"/>
      <c r="E13" s="31"/>
      <c r="F13" s="85"/>
      <c r="G13" s="85"/>
      <c r="H13" s="85"/>
      <c r="I13" s="85"/>
      <c r="J13" s="85"/>
      <c r="K13" s="85"/>
    </row>
    <row r="14" spans="2:11" ht="15" customHeight="1">
      <c r="B14" s="13" t="s">
        <v>49</v>
      </c>
      <c r="C14" s="7">
        <v>138.01662</v>
      </c>
      <c r="E14" s="31"/>
      <c r="F14" s="85"/>
      <c r="G14" s="85"/>
      <c r="H14" s="85"/>
      <c r="I14" s="85"/>
      <c r="J14" s="85"/>
      <c r="K14" s="85"/>
    </row>
    <row r="15" spans="2:5" ht="15" customHeight="1">
      <c r="B15" s="13" t="s">
        <v>50</v>
      </c>
      <c r="C15" s="7">
        <v>203.8084</v>
      </c>
      <c r="D15" s="32"/>
      <c r="E15" s="32"/>
    </row>
    <row r="16" spans="2:3" ht="15" customHeight="1">
      <c r="B16" s="13" t="s">
        <v>51</v>
      </c>
      <c r="C16" s="15">
        <v>2.79927</v>
      </c>
    </row>
    <row r="17" spans="2:3" ht="15.75" customHeight="1" thickBot="1">
      <c r="B17" s="12" t="s">
        <v>62</v>
      </c>
      <c r="C17" s="61">
        <f>+C9-C13</f>
        <v>23.733619999999974</v>
      </c>
    </row>
    <row r="18" spans="2:3" ht="15.75" thickTop="1">
      <c r="B18" s="12" t="s">
        <v>46</v>
      </c>
      <c r="C18" s="59"/>
    </row>
    <row r="19" spans="2:3" ht="15" customHeight="1">
      <c r="B19" s="12" t="s">
        <v>63</v>
      </c>
      <c r="C19" s="60">
        <f>SUM(C20:C21)</f>
        <v>10.467880000000001</v>
      </c>
    </row>
    <row r="20" spans="2:3" ht="15" customHeight="1">
      <c r="B20" s="13" t="s">
        <v>52</v>
      </c>
      <c r="C20" s="70">
        <v>1.52051</v>
      </c>
    </row>
    <row r="21" spans="2:3" ht="15" customHeight="1">
      <c r="B21" s="13" t="s">
        <v>53</v>
      </c>
      <c r="C21" s="15">
        <v>8.947370000000001</v>
      </c>
    </row>
    <row r="22" spans="2:3" ht="15" customHeight="1">
      <c r="B22" s="12" t="s">
        <v>64</v>
      </c>
      <c r="C22" s="62">
        <f>+C17+C19</f>
        <v>34.201499999999974</v>
      </c>
    </row>
    <row r="23" spans="2:3" ht="15" customHeight="1">
      <c r="B23" s="12"/>
      <c r="C23" s="62"/>
    </row>
    <row r="24" spans="2:3" ht="15.75" customHeight="1">
      <c r="B24" s="12" t="s">
        <v>65</v>
      </c>
      <c r="C24" s="60">
        <f>+C25+C26</f>
        <v>0.98</v>
      </c>
    </row>
    <row r="25" spans="2:3" ht="15">
      <c r="B25" s="13" t="s">
        <v>54</v>
      </c>
      <c r="C25" s="7">
        <v>0.02025</v>
      </c>
    </row>
    <row r="26" spans="2:6" ht="15" customHeight="1">
      <c r="B26" s="13" t="s">
        <v>55</v>
      </c>
      <c r="C26" s="7">
        <v>0.95975</v>
      </c>
      <c r="F26" s="31"/>
    </row>
    <row r="27" spans="2:6" ht="15" customHeight="1">
      <c r="B27" s="12" t="s">
        <v>66</v>
      </c>
      <c r="C27" s="8">
        <f>+C22+-C24</f>
        <v>33.22149999999998</v>
      </c>
      <c r="D27" s="32"/>
      <c r="E27" s="36"/>
      <c r="F27" s="32"/>
    </row>
    <row r="28" spans="2:3" ht="15" customHeight="1">
      <c r="B28" s="12" t="s">
        <v>67</v>
      </c>
      <c r="C28" s="8">
        <v>10.243739999999999</v>
      </c>
    </row>
    <row r="29" spans="2:5" ht="15" customHeight="1">
      <c r="B29" s="13" t="s">
        <v>56</v>
      </c>
      <c r="C29" s="15">
        <v>10.243739999999999</v>
      </c>
      <c r="E29" s="32"/>
    </row>
    <row r="30" spans="2:5" ht="15" customHeight="1">
      <c r="B30" s="12" t="s">
        <v>70</v>
      </c>
      <c r="C30" s="7">
        <f>+C27-C28</f>
        <v>22.97775999999998</v>
      </c>
      <c r="E30" s="32"/>
    </row>
    <row r="31" spans="2:7" ht="15" customHeight="1">
      <c r="B31" s="13" t="s">
        <v>68</v>
      </c>
      <c r="C31" s="82">
        <v>0</v>
      </c>
      <c r="G31" s="83"/>
    </row>
    <row r="32" spans="2:7" ht="15" customHeight="1">
      <c r="B32" s="13" t="s">
        <v>57</v>
      </c>
      <c r="C32" s="84">
        <v>0</v>
      </c>
      <c r="G32" s="83"/>
    </row>
    <row r="33" spans="2:7" ht="15" customHeight="1">
      <c r="B33" s="13" t="s">
        <v>69</v>
      </c>
      <c r="C33" s="82">
        <v>0</v>
      </c>
      <c r="G33" s="83"/>
    </row>
    <row r="34" spans="2:7" ht="15" customHeight="1">
      <c r="B34" s="13" t="s">
        <v>58</v>
      </c>
      <c r="C34" s="84">
        <v>0</v>
      </c>
      <c r="G34" s="83"/>
    </row>
    <row r="35" spans="2:4" ht="15" customHeight="1" thickBot="1">
      <c r="B35" s="12" t="s">
        <v>47</v>
      </c>
      <c r="C35" s="5">
        <f>+C30</f>
        <v>22.97775999999998</v>
      </c>
      <c r="D35" s="22"/>
    </row>
    <row r="36" spans="2:5" ht="15.75" thickTop="1">
      <c r="B36" s="14"/>
      <c r="C36" s="6"/>
      <c r="D36" s="37"/>
      <c r="E36" s="37"/>
    </row>
    <row r="37" ht="15">
      <c r="C37" s="63"/>
    </row>
    <row r="38" ht="15">
      <c r="C38" s="64"/>
    </row>
    <row r="39" ht="15"/>
  </sheetData>
  <sheetProtection/>
  <mergeCells count="4">
    <mergeCell ref="B2:C2"/>
    <mergeCell ref="B3:C3"/>
    <mergeCell ref="B4:C4"/>
    <mergeCell ref="B5:C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9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7.00390625" style="0" customWidth="1"/>
    <col min="2" max="2" width="43.7109375" style="0" customWidth="1"/>
    <col min="3" max="3" width="12.140625" style="41" customWidth="1"/>
    <col min="4" max="4" width="3.57421875" style="0" customWidth="1"/>
    <col min="5" max="5" width="13.28125" style="41" customWidth="1"/>
    <col min="6" max="6" width="1.57421875" style="0" customWidth="1"/>
    <col min="7" max="7" width="1.421875" style="0" hidden="1" customWidth="1"/>
    <col min="8" max="8" width="11.7109375" style="0" hidden="1" customWidth="1"/>
    <col min="9" max="9" width="1.421875" style="0" hidden="1" customWidth="1"/>
    <col min="10" max="10" width="13.28125" style="0" hidden="1" customWidth="1"/>
    <col min="11" max="11" width="11.421875" style="0" hidden="1" customWidth="1"/>
    <col min="19" max="19" width="11.421875" style="41" customWidth="1"/>
  </cols>
  <sheetData>
    <row r="2" spans="2:17" ht="12.75">
      <c r="B2" s="43"/>
      <c r="C2" s="40"/>
      <c r="E2" s="51" t="s">
        <v>86</v>
      </c>
      <c r="F2" s="47"/>
      <c r="G2" s="47"/>
      <c r="H2" s="51" t="s">
        <v>83</v>
      </c>
      <c r="I2" s="47"/>
      <c r="J2" s="51" t="s">
        <v>83</v>
      </c>
      <c r="Q2" s="43"/>
    </row>
    <row r="3" spans="2:10" ht="12.75">
      <c r="B3" s="43"/>
      <c r="C3" s="51" t="s">
        <v>72</v>
      </c>
      <c r="E3" s="51" t="s">
        <v>71</v>
      </c>
      <c r="F3" s="52"/>
      <c r="H3" s="52" t="s">
        <v>72</v>
      </c>
      <c r="I3" s="52"/>
      <c r="J3" s="52" t="s">
        <v>71</v>
      </c>
    </row>
    <row r="4" spans="2:3" ht="12.75">
      <c r="B4" s="69" t="s">
        <v>85</v>
      </c>
      <c r="C4" s="51" t="s">
        <v>86</v>
      </c>
    </row>
    <row r="5" spans="2:3" ht="12.75">
      <c r="B5" s="43"/>
      <c r="C5" s="40"/>
    </row>
    <row r="6" spans="2:10" ht="12.75">
      <c r="B6" s="44" t="s">
        <v>76</v>
      </c>
      <c r="C6" s="41" t="e">
        <f>+'Estad. Resultado'!#REF!-'Estad. Resultado'!#REF!</f>
        <v>#REF!</v>
      </c>
      <c r="E6" s="41" t="e">
        <f>+'Estad. Resultado'!#REF!-'Estad. Resultado'!#REF!</f>
        <v>#REF!</v>
      </c>
      <c r="H6" s="41">
        <v>29835.33</v>
      </c>
      <c r="I6" s="41"/>
      <c r="J6" s="41" t="e">
        <f>SUM(E6:H6)</f>
        <v>#REF!</v>
      </c>
    </row>
    <row r="7" spans="2:10" ht="12.75">
      <c r="B7" s="44" t="s">
        <v>0</v>
      </c>
      <c r="C7" s="41" t="e">
        <f>+'Estad. Resultado'!#REF!</f>
        <v>#REF!</v>
      </c>
      <c r="E7" s="41" t="e">
        <f>+'Estad. Resultado'!#REF!</f>
        <v>#REF!</v>
      </c>
      <c r="H7" s="48">
        <v>9000</v>
      </c>
      <c r="I7" s="48"/>
      <c r="J7" s="48" t="e">
        <f>SUM(E7:H7)</f>
        <v>#REF!</v>
      </c>
    </row>
    <row r="8" spans="2:10" ht="12.75">
      <c r="B8" s="44" t="s">
        <v>63</v>
      </c>
      <c r="C8" s="46" t="e">
        <f>+'Estad. Resultado'!#REF!</f>
        <v>#REF!</v>
      </c>
      <c r="E8" s="46" t="e">
        <f>+'Estad. Resultado'!#REF!</f>
        <v>#REF!</v>
      </c>
      <c r="H8" s="49" t="e">
        <f>+C8</f>
        <v>#REF!</v>
      </c>
      <c r="I8" s="53"/>
      <c r="J8" s="49" t="e">
        <f>SUM(E8:H8)</f>
        <v>#REF!</v>
      </c>
    </row>
    <row r="9" spans="2:13" ht="12.75">
      <c r="B9" s="45" t="s">
        <v>77</v>
      </c>
      <c r="C9" s="40" t="e">
        <f>SUM(C6:C8)</f>
        <v>#REF!</v>
      </c>
      <c r="E9" s="40" t="e">
        <f>SUM(E6:E8)</f>
        <v>#REF!</v>
      </c>
      <c r="H9" s="40" t="e">
        <f>SUM(H6:H8)</f>
        <v>#REF!</v>
      </c>
      <c r="I9" s="40"/>
      <c r="J9" s="40" t="e">
        <f>SUM(E9:H9)</f>
        <v>#REF!</v>
      </c>
      <c r="M9" s="41"/>
    </row>
    <row r="10" spans="2:17" ht="12.75">
      <c r="B10" s="43"/>
      <c r="C10" s="40"/>
      <c r="M10" s="41"/>
      <c r="Q10" s="41"/>
    </row>
    <row r="11" spans="2:17" ht="12.75">
      <c r="B11" s="44" t="s">
        <v>79</v>
      </c>
      <c r="C11" s="41" t="e">
        <f>(+'Estad. Resultado'!#REF!*-1)+'Estad. Resultado'!#REF!-C14-C15-C16-C21</f>
        <v>#REF!</v>
      </c>
      <c r="E11" s="41" t="e">
        <f>(+'Estad. Resultado'!#REF!*-1)+'Estad. Resultado'!#REF!-E14-E15-E16-E21</f>
        <v>#REF!</v>
      </c>
      <c r="H11" s="48">
        <v>-39900</v>
      </c>
      <c r="I11" s="48"/>
      <c r="J11" s="48" t="e">
        <f>SUM(E11:H11)</f>
        <v>#REF!</v>
      </c>
      <c r="M11" s="41"/>
      <c r="Q11" s="41"/>
    </row>
    <row r="12" spans="2:17" ht="12.75">
      <c r="B12" s="44" t="s">
        <v>65</v>
      </c>
      <c r="C12" s="41" t="e">
        <f>+'Estad. Resultado'!#REF!*-1</f>
        <v>#REF!</v>
      </c>
      <c r="E12" s="41" t="e">
        <f>+'Estad. Resultado'!#REF!*-1</f>
        <v>#REF!</v>
      </c>
      <c r="H12" s="48" t="e">
        <f>+C12</f>
        <v>#REF!</v>
      </c>
      <c r="I12" s="48"/>
      <c r="J12" s="48" t="e">
        <f>SUM(E12:H12)</f>
        <v>#REF!</v>
      </c>
      <c r="M12" s="41"/>
      <c r="Q12" s="41"/>
    </row>
    <row r="13" spans="2:17" ht="12.75">
      <c r="B13" s="45" t="s">
        <v>81</v>
      </c>
      <c r="C13" s="40"/>
      <c r="M13" s="41"/>
      <c r="N13" s="66"/>
      <c r="Q13" s="41"/>
    </row>
    <row r="14" spans="2:17" ht="12.75">
      <c r="B14" s="44" t="s">
        <v>89</v>
      </c>
      <c r="C14" s="40">
        <v>-978.89</v>
      </c>
      <c r="E14" s="41">
        <f>+C14</f>
        <v>-978.89</v>
      </c>
      <c r="H14" s="41">
        <v>-900</v>
      </c>
      <c r="J14" s="54">
        <f aca="true" t="shared" si="0" ref="J14:J20">SUM(E14:H14)</f>
        <v>-1878.8899999999999</v>
      </c>
      <c r="M14" s="41"/>
      <c r="N14" s="66"/>
      <c r="Q14" s="41"/>
    </row>
    <row r="15" spans="2:17" ht="12.75">
      <c r="B15" s="44" t="s">
        <v>90</v>
      </c>
      <c r="C15" s="40">
        <v>-1180</v>
      </c>
      <c r="E15" s="41">
        <f aca="true" t="shared" si="1" ref="E15:E21">+C15</f>
        <v>-1180</v>
      </c>
      <c r="H15" s="41">
        <f>(75*16)*-1</f>
        <v>-1200</v>
      </c>
      <c r="J15" s="41">
        <f>(75*16)*-1</f>
        <v>-1200</v>
      </c>
      <c r="M15" s="41"/>
      <c r="N15" s="66"/>
      <c r="Q15" s="41"/>
    </row>
    <row r="16" spans="2:17" ht="12.75">
      <c r="B16" s="44" t="s">
        <v>88</v>
      </c>
      <c r="C16" s="40">
        <v>-9150</v>
      </c>
      <c r="E16" s="41">
        <f t="shared" si="1"/>
        <v>-9150</v>
      </c>
      <c r="H16" s="54">
        <v>-11437.5</v>
      </c>
      <c r="J16" s="54">
        <f t="shared" si="0"/>
        <v>-20587.5</v>
      </c>
      <c r="M16" s="41"/>
      <c r="N16" s="66"/>
      <c r="Q16" s="41"/>
    </row>
    <row r="17" spans="2:18" ht="12.75" hidden="1">
      <c r="B17" s="44"/>
      <c r="E17" s="41">
        <f t="shared" si="1"/>
        <v>0</v>
      </c>
      <c r="J17" s="54">
        <f t="shared" si="0"/>
        <v>0</v>
      </c>
      <c r="M17" s="41"/>
      <c r="Q17" s="41"/>
      <c r="R17" s="41"/>
    </row>
    <row r="18" spans="2:17" ht="12.75" hidden="1">
      <c r="B18" s="44"/>
      <c r="E18" s="41">
        <f t="shared" si="1"/>
        <v>0</v>
      </c>
      <c r="J18" s="54">
        <f t="shared" si="0"/>
        <v>0</v>
      </c>
      <c r="Q18" s="41"/>
    </row>
    <row r="19" spans="2:17" ht="12.75" hidden="1">
      <c r="B19" s="44"/>
      <c r="C19" s="40"/>
      <c r="E19" s="41">
        <f t="shared" si="1"/>
        <v>0</v>
      </c>
      <c r="J19" s="54">
        <f t="shared" si="0"/>
        <v>0</v>
      </c>
      <c r="Q19" s="41"/>
    </row>
    <row r="20" spans="2:10" ht="12.75" hidden="1">
      <c r="B20" s="44"/>
      <c r="C20" s="40"/>
      <c r="E20" s="41">
        <f t="shared" si="1"/>
        <v>0</v>
      </c>
      <c r="J20" s="54">
        <f t="shared" si="0"/>
        <v>0</v>
      </c>
    </row>
    <row r="21" spans="2:21" ht="12.75">
      <c r="B21" s="42" t="s">
        <v>78</v>
      </c>
      <c r="C21" s="39">
        <f>-18999.78-3535.55</f>
        <v>-22535.329999999998</v>
      </c>
      <c r="E21" s="46">
        <f t="shared" si="1"/>
        <v>-22535.329999999998</v>
      </c>
      <c r="G21" s="39"/>
      <c r="H21" s="39">
        <v>-6000</v>
      </c>
      <c r="I21" s="54"/>
      <c r="J21" s="39">
        <f>SUM(E21:H21)</f>
        <v>-28535.329999999998</v>
      </c>
      <c r="T21" s="41"/>
      <c r="U21" s="41"/>
    </row>
    <row r="22" spans="2:10" ht="12.75">
      <c r="B22" s="42"/>
      <c r="C22" s="40"/>
      <c r="J22">
        <f>SUM(E22:H22)</f>
        <v>0</v>
      </c>
    </row>
    <row r="23" spans="2:17" ht="12.75">
      <c r="B23" s="38" t="s">
        <v>80</v>
      </c>
      <c r="C23" s="40" t="e">
        <f>SUM(C9:C21)</f>
        <v>#REF!</v>
      </c>
      <c r="E23" s="40" t="e">
        <f>SUM(E9:E21)</f>
        <v>#REF!</v>
      </c>
      <c r="H23" s="40" t="e">
        <f>SUM(H9:H21)</f>
        <v>#REF!</v>
      </c>
      <c r="I23" s="40"/>
      <c r="J23" s="40" t="e">
        <f>SUM(J9:J21)</f>
        <v>#REF!</v>
      </c>
      <c r="Q23" s="66"/>
    </row>
    <row r="24" spans="2:10" ht="5.25" customHeight="1">
      <c r="B24" s="43"/>
      <c r="C24" s="40"/>
      <c r="J24">
        <f>SUM(E24:H24)</f>
        <v>0</v>
      </c>
    </row>
    <row r="25" spans="2:10" ht="12.75">
      <c r="B25" s="43" t="s">
        <v>82</v>
      </c>
      <c r="C25" s="46" t="e">
        <f>+'Estad. Resultado'!#REF!*-1</f>
        <v>#REF!</v>
      </c>
      <c r="E25" s="46" t="e">
        <f>+'Estad. Resultado'!#REF!*-1</f>
        <v>#REF!</v>
      </c>
      <c r="H25" s="46" t="e">
        <f>(+H23*30%)*-1</f>
        <v>#REF!</v>
      </c>
      <c r="I25" s="55"/>
      <c r="J25" s="46" t="e">
        <f>((+J23*30%)+500)*-1</f>
        <v>#REF!</v>
      </c>
    </row>
    <row r="26" spans="2:10" ht="12.75">
      <c r="B26" s="50" t="s">
        <v>84</v>
      </c>
      <c r="C26" s="47" t="e">
        <f>+C23+C25</f>
        <v>#REF!</v>
      </c>
      <c r="E26" s="47" t="e">
        <f>+E23+E25</f>
        <v>#REF!</v>
      </c>
      <c r="F26" s="50"/>
      <c r="G26" s="50"/>
      <c r="H26" s="47" t="e">
        <f>+H23+H25</f>
        <v>#REF!</v>
      </c>
      <c r="I26" s="47"/>
      <c r="J26" s="56" t="e">
        <f>SUM(E26:H26)</f>
        <v>#REF!</v>
      </c>
    </row>
    <row r="27" ht="12.75">
      <c r="T27" s="41"/>
    </row>
    <row r="28" ht="12.75">
      <c r="T28" s="41"/>
    </row>
    <row r="29" spans="20:21" ht="12.75">
      <c r="T29" s="66"/>
      <c r="U29" s="66"/>
    </row>
    <row r="30" spans="2:3" ht="12.75" hidden="1">
      <c r="B30" s="76" t="s">
        <v>87</v>
      </c>
      <c r="C30" s="77"/>
    </row>
    <row r="31" spans="2:3" ht="12.75" hidden="1">
      <c r="B31" s="77"/>
      <c r="C31" s="77"/>
    </row>
    <row r="32" spans="2:3" ht="12.75" hidden="1">
      <c r="B32" s="77"/>
      <c r="C32" s="77"/>
    </row>
    <row r="33" spans="2:3" ht="12.75" hidden="1">
      <c r="B33" s="77"/>
      <c r="C33" s="77"/>
    </row>
    <row r="34" spans="2:3" ht="12.75">
      <c r="B34" s="67"/>
      <c r="C34" s="67"/>
    </row>
    <row r="35" spans="2:3" ht="12.75">
      <c r="B35" s="67"/>
      <c r="C35" s="67"/>
    </row>
    <row r="36" spans="2:3" ht="12.75">
      <c r="B36" s="67"/>
      <c r="C36" s="67"/>
    </row>
    <row r="37" spans="2:3" ht="12.75">
      <c r="B37" s="67"/>
      <c r="C37" s="67"/>
    </row>
    <row r="38" spans="2:3" ht="12.75">
      <c r="B38" s="67"/>
      <c r="C38" s="67"/>
    </row>
    <row r="39" spans="2:3" ht="12.75">
      <c r="B39" s="67"/>
      <c r="C39" s="67"/>
    </row>
  </sheetData>
  <sheetProtection/>
  <mergeCells count="1">
    <mergeCell ref="B30:C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mmorales</dc:creator>
  <cp:keywords/>
  <dc:description/>
  <cp:lastModifiedBy>Yesenia E. Rivas</cp:lastModifiedBy>
  <cp:lastPrinted>2022-06-30T17:04:13Z</cp:lastPrinted>
  <dcterms:created xsi:type="dcterms:W3CDTF">2006-05-17T00:09:33Z</dcterms:created>
  <dcterms:modified xsi:type="dcterms:W3CDTF">2022-06-30T17:05:01Z</dcterms:modified>
  <cp:category/>
  <cp:version/>
  <cp:contentType/>
  <cp:contentStatus/>
</cp:coreProperties>
</file>