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2\"/>
    </mc:Choice>
  </mc:AlternateContent>
  <xr:revisionPtr revIDLastSave="0" documentId="13_ncr:1_{8B163DDA-2283-4D39-98EE-115A51E3CB45}" xr6:coauthVersionLast="47" xr6:coauthVersionMax="47" xr10:uidLastSave="{00000000-0000-0000-0000-000000000000}"/>
  <bookViews>
    <workbookView xWindow="-120" yWindow="-120" windowWidth="20730" windowHeight="11160" xr2:uid="{6F6AB5AE-FBEB-43C4-8BA8-44291B47EAAC}"/>
  </bookViews>
  <sheets>
    <sheet name="BALANCE (BVES)" sheetId="1" r:id="rId1"/>
    <sheet name="EST.RESULTAD (BVES)" sheetId="2" r:id="rId2"/>
  </sheets>
  <definedNames>
    <definedName name="_xlnm.Print_Area" localSheetId="0">'BALANCE (BVES)'!$A$1:$G$61</definedName>
    <definedName name="_xlnm.Print_Area" localSheetId="1">'EST.RESULTAD (BVES)'!$A$1:$G$54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2" l="1"/>
  <c r="G33" i="2"/>
  <c r="C32" i="2"/>
  <c r="G31" i="2"/>
  <c r="G28" i="2"/>
  <c r="C27" i="2"/>
  <c r="C23" i="2"/>
  <c r="G22" i="2"/>
  <c r="C17" i="2"/>
  <c r="G18" i="2"/>
  <c r="G14" i="2"/>
  <c r="C12" i="2"/>
  <c r="G9" i="2"/>
  <c r="C9" i="2"/>
  <c r="G5" i="2"/>
  <c r="G46" i="2" s="1"/>
  <c r="C5" i="2"/>
  <c r="C46" i="2" s="1"/>
  <c r="C51" i="1"/>
  <c r="G51" i="1"/>
  <c r="G45" i="1"/>
  <c r="C45" i="1"/>
  <c r="G38" i="1"/>
  <c r="E39" i="1"/>
  <c r="C35" i="1"/>
  <c r="G36" i="1"/>
  <c r="G34" i="1"/>
  <c r="G32" i="1"/>
  <c r="G42" i="1" s="1"/>
  <c r="C30" i="1"/>
  <c r="G28" i="1"/>
  <c r="C27" i="1"/>
  <c r="G26" i="1"/>
  <c r="G24" i="1"/>
  <c r="G21" i="1"/>
  <c r="C21" i="1"/>
  <c r="G19" i="1"/>
  <c r="G17" i="1"/>
  <c r="C15" i="1"/>
  <c r="G14" i="1"/>
  <c r="C10" i="1"/>
  <c r="G9" i="1"/>
  <c r="G6" i="1"/>
  <c r="G30" i="1" s="1"/>
  <c r="G43" i="1" s="1"/>
  <c r="C6" i="1"/>
  <c r="G47" i="2" l="1"/>
  <c r="E47" i="2" s="1"/>
  <c r="C47" i="2"/>
  <c r="A47" i="2" s="1"/>
  <c r="H66" i="1"/>
  <c r="H58" i="1"/>
  <c r="H45" i="1"/>
  <c r="C43" i="1"/>
  <c r="H54" i="1" s="1"/>
  <c r="C48" i="2" l="1"/>
  <c r="H43" i="1"/>
  <c r="G48" i="2"/>
</calcChain>
</file>

<file path=xl/sharedStrings.xml><?xml version="1.0" encoding="utf-8"?>
<sst xmlns="http://schemas.openxmlformats.org/spreadsheetml/2006/main" count="162" uniqueCount="138">
  <si>
    <t>ASEGURADORA ABANK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</si>
  <si>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</si>
  <si>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</si>
  <si>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</si>
  <si>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</si>
  <si>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</si>
  <si>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</si>
  <si>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</si>
  <si>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</si>
  <si>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</si>
  <si>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</si>
  <si>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</si>
  <si>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</si>
  <si>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</si>
  <si>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</si>
  <si>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</si>
  <si>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</si>
  <si>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</si>
  <si>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</si>
  <si>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</si>
  <si>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</si>
  <si>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</si>
  <si>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</si>
  <si>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A MAS DE UN AÑO PLAZO</t>
  </si>
  <si>
    <t>RESERVAS POR SINIESTROS NO REPORTADOS</t>
  </si>
  <si>
    <t>VENCIDOS</t>
  </si>
  <si>
    <t>SOCIEDADES ACREEDORAS DE SEGUROS Y FIANZAS</t>
  </si>
  <si>
    <t>RENDIMIENTOS POR PRESTAMOS</t>
  </si>
  <si>
    <t>OBLIG. EN CTA. CTE. CON SOCIED. DE REASEG.</t>
  </si>
  <si>
    <t>PROVISIONES POR PRESTAMOS ( CR )</t>
  </si>
  <si>
    <t>OBLIGACIONES CON INTERMEDIARIOS Y AGENTES</t>
  </si>
  <si>
    <t>OBLIGACIONES CON AGENTES</t>
  </si>
  <si>
    <t>PRIMAS POR COBRAR</t>
  </si>
  <si>
    <t>CUENTAS POR PAGAR</t>
  </si>
  <si>
    <t>PRIMAS DE SEGUROS DE VIDA</t>
  </si>
  <si>
    <t>IMPUESTOS, CONTRIBUCIONES Y RETENCIONES</t>
  </si>
  <si>
    <t>PRIMAS DE SEGUROS DE ACCIDENTES Y ENFERMEDADES</t>
  </si>
  <si>
    <t>OTRAS CUENTAS POR PAGAR</t>
  </si>
  <si>
    <t>PRIMAS VENCIDAS</t>
  </si>
  <si>
    <t>REMUNERACIONES POR PAGAR</t>
  </si>
  <si>
    <t>PROVISION POR PRIMAS POR COBRAR (CR)</t>
  </si>
  <si>
    <t>AGUINALDOS Y BONIFICACIONES</t>
  </si>
  <si>
    <t>PROVISIONES</t>
  </si>
  <si>
    <t>SOCIEDADES DEUDORAS DE SEGUROS Y FIANZAS</t>
  </si>
  <si>
    <t>PROVISION POR OBLIGACIONES LABORALES</t>
  </si>
  <si>
    <t>CUENTA CORRIENTE POR SEGUROS Y FIANZAS</t>
  </si>
  <si>
    <t xml:space="preserve">OTROS PASIVOS </t>
  </si>
  <si>
    <t>INGRESOS DIFERIDOS</t>
  </si>
  <si>
    <t>INMUEBLES, MOBILIARIO Y EQUIPO</t>
  </si>
  <si>
    <t>TOTAL PASIVO</t>
  </si>
  <si>
    <t>INMUEBLES</t>
  </si>
  <si>
    <t>PATRIMONIO</t>
  </si>
  <si>
    <t>MOBILIARIO Y EQUIPO</t>
  </si>
  <si>
    <t>CAPITAL SOCIAL</t>
  </si>
  <si>
    <t>DEPRECIACION ACUMULADA MOBILIARIO Y EQUIPO</t>
  </si>
  <si>
    <t>CAPITAL PAGADO</t>
  </si>
  <si>
    <t>RESERVAS DE CAPITAL</t>
  </si>
  <si>
    <t>OTROS ACTIVOS</t>
  </si>
  <si>
    <t>RESERVAS OBLIGATORIAS</t>
  </si>
  <si>
    <t>PAGOS ANTICIPADOS Y CARGOS DIFERIDOS</t>
  </si>
  <si>
    <t>PATRIMONIO RESTRINGIDO</t>
  </si>
  <si>
    <t>CUENTAS POR COBRAR DIVERSAS</t>
  </si>
  <si>
    <t>UTILIDADES NO DISTRIBUIBLES</t>
  </si>
  <si>
    <t>IMPUESTO SOBRE LA RENTA POR LIQUIDAR</t>
  </si>
  <si>
    <t>RESULTADOS ACUMULADOS</t>
  </si>
  <si>
    <t>PROVISIONES DE OTROS ACTIVOS (CR)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</si>
  <si>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</si>
  <si>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</si>
  <si>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</si>
  <si>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</si>
  <si>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</si>
  <si>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</si>
  <si>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</si>
  <si>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</si>
  <si>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</si>
  <si>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</si>
  <si>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</si>
  <si>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</si>
  <si>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</si>
  <si>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</si>
  <si>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INTERESES EN SUSPENSO DE PRESTAMOS VENCIDOS</t>
  </si>
  <si>
    <t>JAIME FERNANDO GARCIA-PRIETO</t>
  </si>
  <si>
    <t>JORGE MAVRICIO RAMIREZ MIRANDA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</si>
  <si>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</si>
  <si>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</si>
  <si>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</si>
  <si>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</si>
  <si>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</si>
  <si>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</si>
  <si>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</si>
  <si>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GASTOS POR INCREMENTO DE RESERVAS TECNICAS Y CONTINGENCIAL DE FIANZAS</t>
  </si>
  <si>
    <t>INGRESO POR DECREMENTO DE RESERVAS TECNICAS Y CONTINGENCIAL DE FIANZAS</t>
  </si>
  <si>
    <t>PARA RIESGOS EN CURSO DE ACCIDENTES Y ENFERMEDADES</t>
  </si>
  <si>
    <t>GASTOS POR INCREMENTO DE RESERVAS TECNICAS</t>
  </si>
  <si>
    <t>RECLAMOS EN TRAMITE</t>
  </si>
  <si>
    <t>DE RIESGOS EN CURSO DE ACCIDENTES Y ENFERMEDADES</t>
  </si>
  <si>
    <t>SINIESTROS Y GASTOS RECUPERADOS POR REASEGUROS</t>
  </si>
  <si>
    <t>DE ACCIDENTES Y ENFERMEDADES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</si>
  <si>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</si>
  <si>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</si>
  <si>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</si>
  <si>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</si>
  <si>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GASTOS DE COBRANZA DE PRIMAS</t>
  </si>
  <si>
    <t>OTROS GASTOS DE ADQUISICION Y CONSERVACION</t>
  </si>
  <si>
    <t>INGRESOS FINANCIEROS Y DE INVERSION</t>
  </si>
  <si>
    <t>DEVOLUCIONES Y CANCELACIONES DE PRIMAS</t>
  </si>
  <si>
    <t>DEPOSITOS</t>
  </si>
  <si>
    <t>.</t>
  </si>
  <si>
    <t>POR INVERSIONES EN VALORES</t>
  </si>
  <si>
    <t>POR PRESTAMOS</t>
  </si>
  <si>
    <t>GASTOS FINANCIEROS Y DE INVERSION</t>
  </si>
  <si>
    <t>POR OBLIGACIONES FINANCIERAS Y OTROS PASIVOS</t>
  </si>
  <si>
    <t>DIVERSOS</t>
  </si>
  <si>
    <t>PROVISIONES PARA CREDITOS</t>
  </si>
  <si>
    <t>OTROS INGRESOS</t>
  </si>
  <si>
    <t>PROVISIONES P/SALDOS A CARGO DE REASEGURADORES Y REAF. Y OTRAS CXC</t>
  </si>
  <si>
    <t>INGRESOS P/RECUPERAC.DE ACTIVOS  Y PROVISIONES</t>
  </si>
  <si>
    <t>GASTOS DE ADMINISTRACION</t>
  </si>
  <si>
    <t>DISMINUCION DE PROVISIONES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</si>
  <si>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</si>
  <si>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</si>
  <si>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</si>
  <si>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</si>
  <si>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</si>
  <si>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</si>
  <si>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</si>
  <si>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</si>
  <si>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</si>
  <si>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</si>
  <si>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</si>
  <si>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</si>
  <si>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</si>
  <si>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</si>
  <si>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</si>
  <si>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</si>
  <si>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</si>
  <si>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MAYO 2022</t>
  </si>
  <si>
    <t>ESTADO DE RESULTADO DEL 01 DE ENERO AL 31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</si>
</sst>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.5"/>
      <name val="Arial"/>
      <family val="2"/>
    </font>
    <font>
      <sz val="9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2"/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1" fillId="0" borderId="0" xfId="2" applyNumberFormat="1" applyAlignment="1">
      <alignment vertical="center"/>
    </xf>
    <xf numFmtId="0" fontId="6" fillId="0" borderId="0" xfId="2" applyFont="1"/>
    <xf numFmtId="4" fontId="1" fillId="0" borderId="0" xfId="2" applyNumberFormat="1"/>
    <xf numFmtId="164" fontId="7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1" fillId="0" borderId="2" xfId="2" applyNumberFormat="1" applyBorder="1" applyAlignment="1">
      <alignment vertical="center"/>
    </xf>
    <xf numFmtId="164" fontId="7" fillId="0" borderId="0" xfId="3" applyFont="1" applyFill="1" applyBorder="1" applyAlignment="1">
      <alignment vertical="center"/>
    </xf>
    <xf numFmtId="164" fontId="1" fillId="0" borderId="2" xfId="2" applyNumberForma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64" fontId="1" fillId="2" borderId="2" xfId="3" applyFont="1" applyFill="1" applyBorder="1" applyAlignment="1">
      <alignment vertical="center"/>
    </xf>
    <xf numFmtId="4" fontId="5" fillId="0" borderId="0" xfId="2" applyNumberFormat="1" applyFont="1" applyAlignment="1">
      <alignment horizontal="left" vertical="center"/>
    </xf>
    <xf numFmtId="10" fontId="1" fillId="0" borderId="0" xfId="2" applyNumberFormat="1"/>
    <xf numFmtId="0" fontId="3" fillId="0" borderId="0" xfId="2" applyFont="1" applyAlignment="1">
      <alignment horizontal="left" vertical="center"/>
    </xf>
    <xf numFmtId="164" fontId="3" fillId="0" borderId="0" xfId="2" applyNumberFormat="1" applyFont="1" applyAlignment="1">
      <alignment vertical="center"/>
    </xf>
    <xf numFmtId="1" fontId="1" fillId="0" borderId="0" xfId="2" applyNumberFormat="1" applyAlignment="1">
      <alignment horizontal="left" vertical="center"/>
    </xf>
    <xf numFmtId="164" fontId="3" fillId="0" borderId="0" xfId="3" applyFont="1" applyFill="1" applyBorder="1" applyAlignment="1">
      <alignment vertical="center"/>
    </xf>
    <xf numFmtId="164" fontId="3" fillId="0" borderId="3" xfId="3" applyFont="1" applyFill="1" applyBorder="1" applyAlignment="1">
      <alignment vertical="center" wrapText="1"/>
    </xf>
    <xf numFmtId="164" fontId="3" fillId="0" borderId="3" xfId="3" applyFont="1" applyFill="1" applyBorder="1" applyAlignment="1">
      <alignment horizontal="center" vertical="center" wrapText="1"/>
    </xf>
    <xf numFmtId="43" fontId="1" fillId="0" borderId="0" xfId="2" applyNumberFormat="1"/>
    <xf numFmtId="164" fontId="3" fillId="0" borderId="2" xfId="3" applyFont="1" applyFill="1" applyBorder="1" applyAlignment="1">
      <alignment vertical="center"/>
    </xf>
    <xf numFmtId="49" fontId="5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 wrapText="1"/>
    </xf>
    <xf numFmtId="164" fontId="1" fillId="0" borderId="0" xfId="3" applyFont="1" applyAlignment="1">
      <alignment vertical="center"/>
    </xf>
    <xf numFmtId="164" fontId="3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0" fontId="9" fillId="0" borderId="0" xfId="2" applyFont="1" applyAlignment="1">
      <alignment horizontal="left" vertical="center"/>
    </xf>
    <xf numFmtId="164" fontId="1" fillId="0" borderId="2" xfId="3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164" fontId="10" fillId="0" borderId="0" xfId="3" applyFont="1" applyBorder="1" applyAlignment="1">
      <alignment vertical="center"/>
    </xf>
    <xf numFmtId="164" fontId="3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164" fontId="3" fillId="0" borderId="0" xfId="3" applyFont="1" applyFill="1" applyBorder="1"/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164" fontId="3" fillId="0" borderId="0" xfId="3" applyFont="1" applyBorder="1"/>
    <xf numFmtId="0" fontId="12" fillId="0" borderId="0" xfId="2" applyFont="1" applyAlignment="1">
      <alignment horizontal="center"/>
    </xf>
    <xf numFmtId="0" fontId="2" fillId="0" borderId="0" xfId="2" applyFont="1" applyAlignment="1">
      <alignment horizontal="centerContinuous"/>
    </xf>
    <xf numFmtId="0" fontId="13" fillId="0" borderId="0" xfId="2" applyFont="1" applyAlignment="1">
      <alignment horizontal="centerContinuous"/>
    </xf>
    <xf numFmtId="0" fontId="1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3" fillId="0" borderId="0" xfId="2" applyFont="1" applyAlignment="1">
      <alignment horizontal="center"/>
    </xf>
    <xf numFmtId="0" fontId="5" fillId="0" borderId="0" xfId="2" applyFont="1"/>
    <xf numFmtId="39" fontId="1" fillId="0" borderId="0" xfId="2" applyNumberFormat="1"/>
    <xf numFmtId="0" fontId="1" fillId="0" borderId="0" xfId="2" applyAlignment="1">
      <alignment wrapText="1"/>
    </xf>
    <xf numFmtId="4" fontId="1" fillId="0" borderId="2" xfId="2" applyNumberFormat="1" applyBorder="1"/>
    <xf numFmtId="164" fontId="1" fillId="0" borderId="2" xfId="3" applyFont="1" applyFill="1" applyBorder="1"/>
    <xf numFmtId="0" fontId="15" fillId="0" borderId="0" xfId="2" applyFont="1" applyAlignment="1">
      <alignment wrapText="1"/>
    </xf>
    <xf numFmtId="0" fontId="15" fillId="0" borderId="0" xfId="2" applyFont="1" applyAlignment="1">
      <alignment vertical="center" wrapText="1"/>
    </xf>
    <xf numFmtId="0" fontId="1" fillId="0" borderId="0" xfId="2" applyAlignment="1">
      <alignment horizontal="left"/>
    </xf>
    <xf numFmtId="39" fontId="1" fillId="0" borderId="2" xfId="2" applyNumberFormat="1" applyBorder="1"/>
    <xf numFmtId="0" fontId="1" fillId="0" borderId="0" xfId="2" applyAlignment="1">
      <alignment vertical="center" wrapText="1"/>
    </xf>
    <xf numFmtId="0" fontId="5" fillId="0" borderId="0" xfId="2" applyFont="1" applyAlignment="1">
      <alignment horizontal="left"/>
    </xf>
    <xf numFmtId="4" fontId="1" fillId="0" borderId="0" xfId="3" applyNumberFormat="1" applyFont="1" applyFill="1" applyBorder="1"/>
    <xf numFmtId="0" fontId="9" fillId="0" borderId="0" xfId="2" applyFont="1" applyAlignment="1">
      <alignment horizontal="left" wrapText="1"/>
    </xf>
    <xf numFmtId="0" fontId="5" fillId="0" borderId="0" xfId="2" applyFont="1" applyAlignment="1">
      <alignment vertical="center"/>
    </xf>
    <xf numFmtId="4" fontId="1" fillId="0" borderId="2" xfId="3" applyNumberFormat="1" applyFont="1" applyFill="1" applyBorder="1"/>
    <xf numFmtId="164" fontId="1" fillId="0" borderId="2" xfId="2" applyNumberFormat="1" applyBorder="1"/>
    <xf numFmtId="164" fontId="1" fillId="0" borderId="0" xfId="4" applyNumberFormat="1" applyFont="1" applyFill="1" applyBorder="1"/>
    <xf numFmtId="164" fontId="1" fillId="0" borderId="0" xfId="3" applyFill="1"/>
    <xf numFmtId="164" fontId="16" fillId="0" borderId="0" xfId="4" applyNumberFormat="1" applyFont="1" applyFill="1" applyBorder="1"/>
    <xf numFmtId="164" fontId="1" fillId="0" borderId="0" xfId="3" applyFont="1" applyFill="1"/>
    <xf numFmtId="164" fontId="7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9" fillId="0" borderId="0" xfId="2" applyFont="1" applyAlignment="1">
      <alignment wrapText="1"/>
    </xf>
    <xf numFmtId="0" fontId="15" fillId="0" borderId="0" xfId="2" applyFont="1" applyAlignment="1">
      <alignment horizontal="left" vertical="center" wrapText="1"/>
    </xf>
    <xf numFmtId="168" fontId="1" fillId="0" borderId="0" xfId="2" applyNumberFormat="1"/>
    <xf numFmtId="169" fontId="1" fillId="0" borderId="0" xfId="2" applyNumberFormat="1"/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" fontId="3" fillId="0" borderId="0" xfId="3" applyNumberFormat="1" applyFont="1" applyBorder="1"/>
    <xf numFmtId="164" fontId="3" fillId="0" borderId="3" xfId="2" applyNumberFormat="1" applyFont="1" applyBorder="1"/>
    <xf numFmtId="0" fontId="3" fillId="0" borderId="0" xfId="2" applyFont="1" applyAlignment="1">
      <alignment vertical="center"/>
    </xf>
    <xf numFmtId="164" fontId="3" fillId="0" borderId="0" xfId="2" applyNumberFormat="1" applyFont="1"/>
    <xf numFmtId="0" fontId="1" fillId="0" borderId="0" xfId="2" applyAlignment="1">
      <alignment horizontal="center"/>
    </xf>
    <xf numFmtId="164" fontId="11" fillId="0" borderId="0" xfId="2" applyNumberFormat="1" applyFont="1" applyAlignment="1">
      <alignment horizontal="center"/>
    </xf>
    <xf numFmtId="0" fontId="17" fillId="0" borderId="0" xfId="2" applyFont="1"/>
    <xf numFmtId="0" fontId="12" fillId="0" borderId="0" xfId="2" applyFont="1"/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</cellXfs>
  <cellStyles count="5">
    <cellStyle name="Millares" xfId="1" builtinId="3"/>
    <cellStyle name="Millares_BALANCE GENERALA ASOCIADO ENERO 06" xfId="3" xr:uid="{3A3EB844-8E8A-4FD7-9F35-2646A5048B9F}"/>
    <cellStyle name="Moneda 2" xfId="4" xr:uid="{EB36931E-EF41-4D8C-B72E-7582C54FB1C7}"/>
    <cellStyle name="Normal" xfId="0" builtinId="0"/>
    <cellStyle name="Normal 2" xfId="2" xr:uid="{A1EBA763-31CF-4303-9297-1CEF98D489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56</xdr:row>
      <xdr:rowOff>110066</xdr:rowOff>
    </xdr:from>
    <xdr:to>
      <xdr:col>1</xdr:col>
      <xdr:colOff>617007</xdr:colOff>
      <xdr:row>60</xdr:row>
      <xdr:rowOff>65616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4A637A-E0BD-4A7F-9153-9861B3C777E1}"/>
            </a:ext>
          </a:extLst>
        </xdr:cNvPr>
        <xdr:cNvSpPr/>
      </xdr:nvSpPr>
      <xdr:spPr>
        <a:xfrm>
          <a:off x="447674" y="9635066"/>
          <a:ext cx="3617383" cy="603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792693</xdr:colOff>
      <xdr:row>56</xdr:row>
      <xdr:rowOff>123824</xdr:rowOff>
    </xdr:from>
    <xdr:to>
      <xdr:col>4</xdr:col>
      <xdr:colOff>1380067</xdr:colOff>
      <xdr:row>60</xdr:row>
      <xdr:rowOff>46566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EB754A6-E01A-469F-B40D-A0101FFFB286}"/>
            </a:ext>
          </a:extLst>
        </xdr:cNvPr>
        <xdr:cNvSpPr/>
      </xdr:nvSpPr>
      <xdr:spPr>
        <a:xfrm>
          <a:off x="4240743" y="9648824"/>
          <a:ext cx="3082924" cy="5704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1651001</xdr:colOff>
      <xdr:row>56</xdr:row>
      <xdr:rowOff>87842</xdr:rowOff>
    </xdr:from>
    <xdr:to>
      <xdr:col>6</xdr:col>
      <xdr:colOff>566209</xdr:colOff>
      <xdr:row>59</xdr:row>
      <xdr:rowOff>153459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4B3B17D-476D-402B-A57D-3EA349667DED}"/>
            </a:ext>
          </a:extLst>
        </xdr:cNvPr>
        <xdr:cNvSpPr/>
      </xdr:nvSpPr>
      <xdr:spPr>
        <a:xfrm>
          <a:off x="7594601" y="9612842"/>
          <a:ext cx="3906308" cy="551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117369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08B1926-40E2-439E-868D-61359E4F9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9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549275</xdr:colOff>
      <xdr:row>50</xdr:row>
      <xdr:rowOff>142876</xdr:rowOff>
    </xdr:from>
    <xdr:to>
      <xdr:col>4</xdr:col>
      <xdr:colOff>1237191</xdr:colOff>
      <xdr:row>54</xdr:row>
      <xdr:rowOff>76201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25875BC-9107-4E0C-B287-4E370AC950E5}"/>
            </a:ext>
          </a:extLst>
        </xdr:cNvPr>
        <xdr:cNvSpPr/>
      </xdr:nvSpPr>
      <xdr:spPr>
        <a:xfrm>
          <a:off x="3959225" y="9124951"/>
          <a:ext cx="3212041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1790700</xdr:colOff>
      <xdr:row>50</xdr:row>
      <xdr:rowOff>122767</xdr:rowOff>
    </xdr:from>
    <xdr:to>
      <xdr:col>6</xdr:col>
      <xdr:colOff>523875</xdr:colOff>
      <xdr:row>55</xdr:row>
      <xdr:rowOff>88280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1E0E81EC-56EC-4199-BC66-5A9BB136B8AD}"/>
            </a:ext>
          </a:extLst>
        </xdr:cNvPr>
        <xdr:cNvSpPr/>
      </xdr:nvSpPr>
      <xdr:spPr>
        <a:xfrm>
          <a:off x="7724775" y="9104842"/>
          <a:ext cx="3400425" cy="9180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323850</xdr:colOff>
      <xdr:row>50</xdr:row>
      <xdr:rowOff>161925</xdr:rowOff>
    </xdr:from>
    <xdr:to>
      <xdr:col>1</xdr:col>
      <xdr:colOff>527050</xdr:colOff>
      <xdr:row>54</xdr:row>
      <xdr:rowOff>159809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2D43F66E-4E8C-40CA-86FF-502D806D36CE}"/>
            </a:ext>
          </a:extLst>
        </xdr:cNvPr>
        <xdr:cNvSpPr/>
      </xdr:nvSpPr>
      <xdr:spPr>
        <a:xfrm>
          <a:off x="323850" y="9144000"/>
          <a:ext cx="3613150" cy="788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03889D1-EF72-473D-90C3-81B1DBDD8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4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54F38-ECF8-4749-AA84-356B99D1BC4C}">
  <sheetPr>
    <pageSetUpPr fitToPage="1"/>
  </sheetPr>
  <dimension ref="A1:O81"/>
  <sheetViews>
    <sheetView tabSelected="1" view="pageBreakPreview" zoomScaleNormal="90" zoomScaleSheetLayoutView="100" workbookViewId="0">
      <selection activeCell="C53" sqref="C53"/>
    </sheetView>
  </sheetViews>
  <sheetFormatPr baseColWidth="10" defaultRowHeight="12.75" x14ac:dyDescent="0.2"/>
  <cols>
    <col min="1" max="1" width="51.7109375" style="2" customWidth="1"/>
    <col min="2" max="2" width="18" style="3" customWidth="1"/>
    <col min="3" max="3" width="18.5703125" style="3" customWidth="1"/>
    <col min="4" max="4" width="0.85546875" style="1" customWidth="1"/>
    <col min="5" max="5" width="56.28515625" style="2" customWidth="1"/>
    <col min="6" max="6" width="18.5703125" style="3" customWidth="1"/>
    <col min="7" max="7" width="19.140625" style="3" customWidth="1"/>
    <col min="8" max="8" width="19.7109375" style="1" customWidth="1"/>
    <col min="9" max="9" width="11.42578125" style="1" customWidth="1"/>
    <col min="10" max="10" width="6.7109375" style="1" customWidth="1"/>
    <col min="11" max="11" width="15.5703125" style="1" customWidth="1"/>
    <col min="12" max="16384" width="11.42578125" style="1"/>
  </cols>
  <sheetData>
    <row r="1" spans="1:11" ht="18" customHeight="1" x14ac:dyDescent="0.2">
      <c r="A1" s="106" t="s">
        <v>0</v>
      </c>
      <c r="B1" s="106"/>
      <c r="C1" s="106"/>
      <c r="D1" s="106"/>
      <c r="E1" s="106"/>
      <c r="F1" s="106"/>
      <c r="G1" s="106"/>
    </row>
    <row r="2" spans="1:11" ht="12.75" customHeight="1" x14ac:dyDescent="0.2">
      <c r="A2" s="107" t="s">
        <v>136</v>
      </c>
      <c r="B2" s="107"/>
      <c r="C2" s="107"/>
      <c r="D2" s="107"/>
      <c r="E2" s="107"/>
      <c r="F2" s="107"/>
      <c r="G2" s="107"/>
    </row>
    <row r="3" spans="1:11" ht="12.75" customHeight="1" thickBot="1" x14ac:dyDescent="0.25">
      <c r="A3" s="108" t="s">
        <v>1</v>
      </c>
      <c r="B3" s="108"/>
      <c r="C3" s="108"/>
      <c r="D3" s="108"/>
      <c r="E3" s="108"/>
      <c r="F3" s="108"/>
      <c r="G3" s="108"/>
    </row>
    <row r="4" spans="1:11" ht="12.75" customHeight="1" x14ac:dyDescent="0.2">
      <c r="E4" s="2" t="s">
        <v>2</v>
      </c>
    </row>
    <row r="5" spans="1:11" ht="12.75" customHeight="1" x14ac:dyDescent="0.2">
      <c r="A5" s="4" t="s">
        <v>3</v>
      </c>
      <c r="E5" s="4" t="s">
        <v>4</v>
      </c>
    </row>
    <row r="6" spans="1:11" ht="12.75" customHeight="1" x14ac:dyDescent="0.2">
      <c r="A6" s="5" t="s">
        <v>5</v>
      </c>
      <c r="B6" s="6" t="s">
        <v>2</v>
      </c>
      <c r="C6" s="7">
        <f>SUM(B7:B8)</f>
        <v>1208373.7</v>
      </c>
      <c r="D6" s="8"/>
      <c r="E6" s="5" t="s">
        <v>6</v>
      </c>
      <c r="F6" s="9"/>
      <c r="G6" s="7">
        <f>SUM(F7:F8)</f>
        <v>745641.4</v>
      </c>
    </row>
    <row r="7" spans="1:11" ht="12.75" customHeight="1" x14ac:dyDescent="0.2">
      <c r="A7" s="2" t="s">
        <v>7</v>
      </c>
      <c r="B7" s="10">
        <v>1100</v>
      </c>
      <c r="E7" s="2" t="s">
        <v>8</v>
      </c>
      <c r="F7" s="9">
        <v>0</v>
      </c>
      <c r="G7" s="7"/>
    </row>
    <row r="8" spans="1:11" ht="12.75" customHeight="1" x14ac:dyDescent="0.2">
      <c r="A8" s="2" t="s">
        <v>9</v>
      </c>
      <c r="B8" s="11">
        <v>1207273.7</v>
      </c>
      <c r="C8" s="7"/>
      <c r="D8" s="1" t="s">
        <v>2</v>
      </c>
      <c r="E8" s="2" t="s">
        <v>10</v>
      </c>
      <c r="F8" s="12">
        <v>745641.4</v>
      </c>
    </row>
    <row r="9" spans="1:11" ht="12.75" customHeight="1" x14ac:dyDescent="0.2">
      <c r="B9" s="6"/>
      <c r="E9" s="5" t="s">
        <v>11</v>
      </c>
      <c r="F9" s="9"/>
      <c r="G9" s="7">
        <f>SUM(F10:F13)</f>
        <v>6395858.5299999993</v>
      </c>
    </row>
    <row r="10" spans="1:11" ht="12.75" customHeight="1" x14ac:dyDescent="0.2">
      <c r="A10" s="5" t="s">
        <v>12</v>
      </c>
      <c r="B10" s="6" t="s">
        <v>2</v>
      </c>
      <c r="C10" s="7">
        <f>SUM(B11:B13)</f>
        <v>4886733.78</v>
      </c>
      <c r="E10" s="2" t="s">
        <v>13</v>
      </c>
      <c r="F10" s="13">
        <v>32746.19</v>
      </c>
      <c r="G10" s="7"/>
      <c r="H10" s="8"/>
    </row>
    <row r="11" spans="1:11" ht="12.75" customHeight="1" x14ac:dyDescent="0.2">
      <c r="A11" s="2" t="s">
        <v>14</v>
      </c>
      <c r="B11" s="6">
        <v>1150000</v>
      </c>
      <c r="E11" s="2" t="s">
        <v>15</v>
      </c>
      <c r="F11" s="14">
        <v>1321649.33</v>
      </c>
    </row>
    <row r="12" spans="1:11" ht="12.75" customHeight="1" x14ac:dyDescent="0.2">
      <c r="A12" s="2" t="s">
        <v>16</v>
      </c>
      <c r="B12" s="10">
        <v>3712140.65</v>
      </c>
      <c r="D12" s="15"/>
      <c r="E12" s="2" t="s">
        <v>17</v>
      </c>
      <c r="F12" s="14">
        <v>5031727.16</v>
      </c>
      <c r="G12" s="7"/>
      <c r="K12" s="16"/>
    </row>
    <row r="13" spans="1:11" ht="12.75" customHeight="1" x14ac:dyDescent="0.2">
      <c r="A13" s="2" t="s">
        <v>18</v>
      </c>
      <c r="B13" s="12">
        <v>24593.13</v>
      </c>
      <c r="D13" s="15"/>
      <c r="E13" s="2" t="s">
        <v>19</v>
      </c>
      <c r="F13" s="12">
        <v>9735.85</v>
      </c>
    </row>
    <row r="14" spans="1:11" ht="12.75" customHeight="1" x14ac:dyDescent="0.2">
      <c r="B14" s="13"/>
      <c r="D14" s="15"/>
      <c r="E14" s="5" t="s">
        <v>20</v>
      </c>
      <c r="G14" s="14">
        <f>SUM(F15:F16)</f>
        <v>1952914.78</v>
      </c>
      <c r="K14" s="16"/>
    </row>
    <row r="15" spans="1:11" ht="12.75" customHeight="1" x14ac:dyDescent="0.2">
      <c r="A15" s="5" t="s">
        <v>21</v>
      </c>
      <c r="B15" s="17"/>
      <c r="C15" s="14">
        <f>SUM(B16:B19)</f>
        <v>0</v>
      </c>
      <c r="D15" s="15"/>
      <c r="E15" s="2" t="s">
        <v>22</v>
      </c>
      <c r="F15" s="14">
        <v>1554419.79</v>
      </c>
    </row>
    <row r="16" spans="1:11" ht="12.75" customHeight="1" x14ac:dyDescent="0.2">
      <c r="A16" s="2" t="s">
        <v>23</v>
      </c>
      <c r="B16" s="6">
        <v>0</v>
      </c>
      <c r="E16" s="2" t="s">
        <v>24</v>
      </c>
      <c r="F16" s="12">
        <v>398494.99</v>
      </c>
    </row>
    <row r="17" spans="1:15" ht="12.75" customHeight="1" x14ac:dyDescent="0.2">
      <c r="A17" s="2" t="s">
        <v>25</v>
      </c>
      <c r="B17" s="6">
        <v>30907.46</v>
      </c>
      <c r="E17" s="5" t="s">
        <v>26</v>
      </c>
      <c r="F17" s="18"/>
      <c r="G17" s="7">
        <f>SUM(F18)</f>
        <v>294347.99</v>
      </c>
      <c r="H17" s="8"/>
    </row>
    <row r="18" spans="1:15" ht="12.75" customHeight="1" x14ac:dyDescent="0.2">
      <c r="A18" s="2" t="s">
        <v>27</v>
      </c>
      <c r="B18" s="6">
        <v>0</v>
      </c>
      <c r="E18" s="2" t="s">
        <v>28</v>
      </c>
      <c r="F18" s="19">
        <v>294347.99</v>
      </c>
      <c r="G18" s="7"/>
    </row>
    <row r="19" spans="1:15" ht="12.75" customHeight="1" x14ac:dyDescent="0.2">
      <c r="A19" s="2" t="s">
        <v>29</v>
      </c>
      <c r="B19" s="12">
        <v>-30907.46</v>
      </c>
      <c r="E19" s="5" t="s">
        <v>30</v>
      </c>
      <c r="F19" s="18"/>
      <c r="G19" s="7">
        <f>SUM(F20)</f>
        <v>57373.97</v>
      </c>
    </row>
    <row r="20" spans="1:15" ht="12.75" customHeight="1" x14ac:dyDescent="0.2">
      <c r="E20" s="2" t="s">
        <v>31</v>
      </c>
      <c r="F20" s="12">
        <v>57373.97</v>
      </c>
      <c r="G20" s="7"/>
    </row>
    <row r="21" spans="1:15" ht="12.75" customHeight="1" x14ac:dyDescent="0.2">
      <c r="A21" s="5" t="s">
        <v>32</v>
      </c>
      <c r="B21" s="10"/>
      <c r="C21" s="7">
        <f>SUM(B22:B25)</f>
        <v>10996908.279999999</v>
      </c>
      <c r="E21" s="5" t="s">
        <v>33</v>
      </c>
      <c r="F21" s="10"/>
      <c r="G21" s="7">
        <f>SUM(F22:F23)</f>
        <v>292603.19</v>
      </c>
    </row>
    <row r="22" spans="1:15" ht="12.75" customHeight="1" x14ac:dyDescent="0.2">
      <c r="A22" s="2" t="s">
        <v>34</v>
      </c>
      <c r="B22" s="6">
        <v>3132864.5</v>
      </c>
      <c r="E22" s="2" t="s">
        <v>35</v>
      </c>
      <c r="F22" s="13">
        <v>92672.5</v>
      </c>
    </row>
    <row r="23" spans="1:15" ht="12.75" customHeight="1" x14ac:dyDescent="0.2">
      <c r="A23" s="2" t="s">
        <v>36</v>
      </c>
      <c r="B23" s="14">
        <v>7618995.1199999992</v>
      </c>
      <c r="E23" s="2" t="s">
        <v>37</v>
      </c>
      <c r="F23" s="12">
        <v>199930.69</v>
      </c>
      <c r="G23" s="7"/>
    </row>
    <row r="24" spans="1:15" ht="12.75" customHeight="1" x14ac:dyDescent="0.2">
      <c r="A24" s="2" t="s">
        <v>38</v>
      </c>
      <c r="B24" s="7">
        <v>305784.8</v>
      </c>
      <c r="E24" s="5" t="s">
        <v>39</v>
      </c>
      <c r="F24" s="20"/>
      <c r="G24" s="7">
        <f>SUM(F25:F25)</f>
        <v>107423.97</v>
      </c>
    </row>
    <row r="25" spans="1:15" ht="12.75" customHeight="1" x14ac:dyDescent="0.2">
      <c r="A25" s="2" t="s">
        <v>40</v>
      </c>
      <c r="B25" s="21">
        <v>-60736.14</v>
      </c>
      <c r="E25" s="2" t="s">
        <v>41</v>
      </c>
      <c r="F25" s="12">
        <v>107423.97</v>
      </c>
    </row>
    <row r="26" spans="1:15" ht="12.75" customHeight="1" x14ac:dyDescent="0.2">
      <c r="E26" s="5" t="s">
        <v>42</v>
      </c>
      <c r="G26" s="14">
        <f>SUM(F27)</f>
        <v>85296.38</v>
      </c>
    </row>
    <row r="27" spans="1:15" ht="12.75" customHeight="1" x14ac:dyDescent="0.2">
      <c r="A27" s="5" t="s">
        <v>43</v>
      </c>
      <c r="B27" s="13"/>
      <c r="C27" s="14">
        <f>SUM(B28)</f>
        <v>161014.78</v>
      </c>
      <c r="E27" s="22" t="s">
        <v>44</v>
      </c>
      <c r="F27" s="12">
        <v>85296.38</v>
      </c>
    </row>
    <row r="28" spans="1:15" ht="12.75" customHeight="1" x14ac:dyDescent="0.2">
      <c r="A28" s="2" t="s">
        <v>45</v>
      </c>
      <c r="B28" s="23">
        <v>161014.78</v>
      </c>
      <c r="E28" s="24" t="s">
        <v>46</v>
      </c>
      <c r="F28" s="20"/>
      <c r="G28" s="7">
        <f>+SUM(F29:F29)</f>
        <v>3441.9</v>
      </c>
    </row>
    <row r="29" spans="1:15" ht="12.75" customHeight="1" x14ac:dyDescent="0.2">
      <c r="B29" s="13"/>
      <c r="E29" s="22" t="s">
        <v>47</v>
      </c>
      <c r="F29" s="12">
        <v>3441.9</v>
      </c>
      <c r="G29" s="7"/>
      <c r="L29" s="25"/>
      <c r="O29" s="25"/>
    </row>
    <row r="30" spans="1:15" ht="12.75" customHeight="1" x14ac:dyDescent="0.2">
      <c r="A30" s="5" t="s">
        <v>48</v>
      </c>
      <c r="B30" s="6" t="s">
        <v>2</v>
      </c>
      <c r="C30" s="7">
        <f>SUM(B31:B33)</f>
        <v>98555.759999999893</v>
      </c>
      <c r="E30" s="26" t="s">
        <v>49</v>
      </c>
      <c r="F30" s="6" t="s">
        <v>2</v>
      </c>
      <c r="G30" s="27">
        <f>SUM(G6:G28)</f>
        <v>9934902.1100000013</v>
      </c>
    </row>
    <row r="31" spans="1:15" ht="12.75" customHeight="1" x14ac:dyDescent="0.2">
      <c r="A31" s="2" t="s">
        <v>50</v>
      </c>
      <c r="B31" s="13">
        <v>0</v>
      </c>
      <c r="C31" s="7"/>
      <c r="E31" s="26" t="s">
        <v>51</v>
      </c>
      <c r="F31" s="6" t="s">
        <v>2</v>
      </c>
      <c r="G31" s="7" t="s">
        <v>2</v>
      </c>
    </row>
    <row r="32" spans="1:15" ht="12.75" customHeight="1" x14ac:dyDescent="0.2">
      <c r="A32" s="2" t="s">
        <v>52</v>
      </c>
      <c r="B32" s="13">
        <v>689972.69</v>
      </c>
      <c r="E32" s="5" t="s">
        <v>53</v>
      </c>
      <c r="F32" s="10"/>
      <c r="G32" s="7">
        <f>+F33</f>
        <v>7500000</v>
      </c>
      <c r="K32" s="8"/>
    </row>
    <row r="33" spans="1:11" ht="12.75" customHeight="1" x14ac:dyDescent="0.2">
      <c r="A33" s="2" t="s">
        <v>54</v>
      </c>
      <c r="B33" s="12">
        <v>-591416.93000000005</v>
      </c>
      <c r="E33" s="2" t="s">
        <v>55</v>
      </c>
      <c r="F33" s="12">
        <v>7500000</v>
      </c>
      <c r="G33" s="7"/>
      <c r="K33" s="8"/>
    </row>
    <row r="34" spans="1:11" ht="12.75" customHeight="1" x14ac:dyDescent="0.2">
      <c r="B34" s="6"/>
      <c r="E34" s="5" t="s">
        <v>56</v>
      </c>
      <c r="G34" s="13">
        <f>+F35</f>
        <v>118690.07</v>
      </c>
    </row>
    <row r="35" spans="1:11" ht="12.75" customHeight="1" x14ac:dyDescent="0.2">
      <c r="A35" s="5" t="s">
        <v>57</v>
      </c>
      <c r="B35" s="10"/>
      <c r="C35" s="7">
        <f>SUM(B36:B39)</f>
        <v>2044114.51</v>
      </c>
      <c r="E35" s="2" t="s">
        <v>58</v>
      </c>
      <c r="F35" s="12">
        <v>118690.07</v>
      </c>
    </row>
    <row r="36" spans="1:11" ht="12.75" customHeight="1" x14ac:dyDescent="0.2">
      <c r="A36" s="2" t="s">
        <v>59</v>
      </c>
      <c r="B36" s="6">
        <v>1449719.42</v>
      </c>
      <c r="C36" s="7"/>
      <c r="E36" s="5" t="s">
        <v>60</v>
      </c>
      <c r="F36" s="13"/>
      <c r="G36" s="7">
        <f>+F37</f>
        <v>51354.37</v>
      </c>
    </row>
    <row r="37" spans="1:11" ht="12.75" customHeight="1" x14ac:dyDescent="0.2">
      <c r="A37" s="2" t="s">
        <v>61</v>
      </c>
      <c r="B37" s="7">
        <v>290629.54000000004</v>
      </c>
      <c r="C37" s="7"/>
      <c r="E37" s="28" t="s">
        <v>62</v>
      </c>
      <c r="F37" s="12">
        <v>51354.37</v>
      </c>
    </row>
    <row r="38" spans="1:11" ht="12.75" customHeight="1" x14ac:dyDescent="0.2">
      <c r="A38" s="2" t="s">
        <v>63</v>
      </c>
      <c r="B38" s="10">
        <v>430851.87</v>
      </c>
      <c r="C38" s="7"/>
      <c r="E38" s="5" t="s">
        <v>64</v>
      </c>
      <c r="F38" s="13"/>
      <c r="G38" s="7">
        <f>SUM(F39:F40)</f>
        <v>1790754.2599999974</v>
      </c>
    </row>
    <row r="39" spans="1:11" ht="12.75" customHeight="1" x14ac:dyDescent="0.2">
      <c r="A39" s="2" t="s">
        <v>65</v>
      </c>
      <c r="B39" s="12">
        <v>-127086.32</v>
      </c>
      <c r="E39" s="2" t="str">
        <f>IF(F39&lt;0,"PERDIDA DEL EJERCICIO","UTILIDAD DEL EJERCICIO")</f>
        <v>UTILIDAD DEL EJERCICIO</v>
      </c>
      <c r="F39" s="13">
        <v>1010268.7799999975</v>
      </c>
      <c r="H39" s="16"/>
    </row>
    <row r="40" spans="1:11" ht="12.75" customHeight="1" x14ac:dyDescent="0.2">
      <c r="E40" s="2" t="s">
        <v>66</v>
      </c>
      <c r="F40" s="12">
        <v>780485.48</v>
      </c>
    </row>
    <row r="41" spans="1:11" ht="12.75" customHeight="1" x14ac:dyDescent="0.2"/>
    <row r="42" spans="1:11" ht="12.75" customHeight="1" x14ac:dyDescent="0.2">
      <c r="E42" s="4" t="s">
        <v>67</v>
      </c>
      <c r="F42" s="9"/>
      <c r="G42" s="27">
        <f>SUM(G32:G41)</f>
        <v>9460798.6999999974</v>
      </c>
    </row>
    <row r="43" spans="1:11" ht="15" customHeight="1" thickBot="1" x14ac:dyDescent="0.25">
      <c r="A43" s="26" t="s">
        <v>68</v>
      </c>
      <c r="B43" s="29" t="s">
        <v>2</v>
      </c>
      <c r="C43" s="30">
        <f>SUM(C5:C42)</f>
        <v>19395700.810000002</v>
      </c>
      <c r="E43" s="4" t="s">
        <v>69</v>
      </c>
      <c r="F43" s="6"/>
      <c r="G43" s="31">
        <f>G30+G42</f>
        <v>19395700.809999999</v>
      </c>
      <c r="H43" s="32">
        <f>+G43-C43</f>
        <v>0</v>
      </c>
    </row>
    <row r="44" spans="1:11" ht="12.75" customHeight="1" thickTop="1" x14ac:dyDescent="0.2">
      <c r="H44" s="8"/>
      <c r="I44" s="8"/>
    </row>
    <row r="45" spans="1:11" ht="12.75" customHeight="1" x14ac:dyDescent="0.2">
      <c r="A45" s="5" t="s">
        <v>70</v>
      </c>
      <c r="B45" s="29"/>
      <c r="C45" s="33">
        <f>SUM(B46:B49)</f>
        <v>1418715477.0800002</v>
      </c>
      <c r="E45" s="34" t="s">
        <v>71</v>
      </c>
      <c r="F45" s="10"/>
      <c r="G45" s="33">
        <f>SUM(F46)</f>
        <v>1418715477.0799999</v>
      </c>
      <c r="H45" s="8">
        <f>+G45-C45</f>
        <v>0</v>
      </c>
      <c r="I45" s="8"/>
    </row>
    <row r="46" spans="1:11" ht="24" customHeight="1" x14ac:dyDescent="0.2">
      <c r="A46" s="35" t="s">
        <v>72</v>
      </c>
      <c r="B46" s="6">
        <v>1227474872.8800001</v>
      </c>
      <c r="C46" s="29"/>
      <c r="E46" s="36" t="s">
        <v>73</v>
      </c>
      <c r="F46" s="12">
        <v>1418715477.0799999</v>
      </c>
      <c r="G46" s="29"/>
      <c r="H46" s="8"/>
      <c r="I46" s="8"/>
    </row>
    <row r="47" spans="1:11" ht="12.75" customHeight="1" x14ac:dyDescent="0.2">
      <c r="A47" s="2" t="s">
        <v>74</v>
      </c>
      <c r="B47" s="37">
        <v>26217899.800000001</v>
      </c>
      <c r="C47" s="38"/>
      <c r="E47" s="39"/>
      <c r="F47" s="40"/>
      <c r="G47" s="38"/>
      <c r="H47" s="8"/>
      <c r="I47" s="8"/>
    </row>
    <row r="48" spans="1:11" ht="21.75" customHeight="1" x14ac:dyDescent="0.2">
      <c r="A48" s="41" t="s">
        <v>75</v>
      </c>
      <c r="B48" s="37">
        <v>161670729.44999999</v>
      </c>
      <c r="F48" s="40"/>
      <c r="G48" s="38"/>
      <c r="H48" s="8"/>
      <c r="I48" s="8"/>
    </row>
    <row r="49" spans="1:12" ht="21" customHeight="1" x14ac:dyDescent="0.2">
      <c r="A49" s="36" t="s">
        <v>76</v>
      </c>
      <c r="B49" s="42">
        <v>3351974.95</v>
      </c>
      <c r="E49" s="43"/>
      <c r="F49" s="40"/>
      <c r="G49" s="44"/>
      <c r="H49" s="8"/>
      <c r="I49" s="8"/>
    </row>
    <row r="50" spans="1:12" ht="12.75" customHeight="1" x14ac:dyDescent="0.2">
      <c r="B50" s="44"/>
      <c r="C50" s="38"/>
      <c r="E50" s="43"/>
      <c r="F50" s="40"/>
      <c r="G50" s="44"/>
    </row>
    <row r="51" spans="1:12" ht="12.75" customHeight="1" x14ac:dyDescent="0.2">
      <c r="A51" s="5" t="s">
        <v>77</v>
      </c>
      <c r="B51" s="44"/>
      <c r="C51" s="45">
        <f>SUM(B52:B53)</f>
        <v>1154641.56</v>
      </c>
      <c r="E51" s="5" t="s">
        <v>78</v>
      </c>
      <c r="G51" s="45">
        <f>+F52</f>
        <v>1154641.56</v>
      </c>
    </row>
    <row r="52" spans="1:12" ht="12.75" customHeight="1" x14ac:dyDescent="0.2">
      <c r="A52" s="2" t="s">
        <v>79</v>
      </c>
      <c r="B52" s="46">
        <v>1150000</v>
      </c>
      <c r="C52" s="38"/>
      <c r="E52" s="2" t="s">
        <v>78</v>
      </c>
      <c r="F52" s="19">
        <v>1154641.56</v>
      </c>
    </row>
    <row r="53" spans="1:12" ht="12.75" customHeight="1" x14ac:dyDescent="0.2">
      <c r="A53" s="47" t="s">
        <v>80</v>
      </c>
      <c r="B53" s="42">
        <v>4641.5600000000004</v>
      </c>
      <c r="C53" s="38"/>
      <c r="F53" s="14"/>
    </row>
    <row r="54" spans="1:12" ht="12.75" customHeight="1" x14ac:dyDescent="0.2">
      <c r="B54" s="44"/>
      <c r="C54" s="38"/>
      <c r="H54" s="8">
        <f>+C43-G43</f>
        <v>0</v>
      </c>
    </row>
    <row r="55" spans="1:12" ht="12.75" customHeight="1" x14ac:dyDescent="0.2">
      <c r="B55" s="44"/>
      <c r="C55" s="38"/>
      <c r="H55" s="8"/>
      <c r="L55" s="8"/>
    </row>
    <row r="56" spans="1:12" ht="12.75" customHeight="1" x14ac:dyDescent="0.2">
      <c r="B56" s="44"/>
      <c r="C56" s="38"/>
      <c r="H56" s="8"/>
      <c r="L56" s="8"/>
    </row>
    <row r="57" spans="1:12" ht="12.75" customHeight="1" x14ac:dyDescent="0.2">
      <c r="B57" s="44"/>
      <c r="C57" s="38"/>
      <c r="H57" s="8"/>
      <c r="L57" s="8"/>
    </row>
    <row r="58" spans="1:12" ht="12.75" customHeight="1" x14ac:dyDescent="0.2">
      <c r="B58" s="44"/>
      <c r="C58" s="38"/>
      <c r="H58" s="8">
        <f>+G45-C45</f>
        <v>0</v>
      </c>
      <c r="K58" s="48"/>
    </row>
    <row r="59" spans="1:12" ht="12.75" customHeight="1" x14ac:dyDescent="0.2">
      <c r="B59" s="44"/>
      <c r="C59" s="38"/>
      <c r="H59" s="49" t="s">
        <v>2</v>
      </c>
      <c r="K59" s="8"/>
    </row>
    <row r="60" spans="1:12" ht="12.75" customHeight="1" x14ac:dyDescent="0.2">
      <c r="A60" s="50" t="s">
        <v>81</v>
      </c>
      <c r="C60" s="51"/>
      <c r="F60" s="52" t="s">
        <v>82</v>
      </c>
      <c r="G60" s="51"/>
      <c r="H60" s="8"/>
    </row>
    <row r="61" spans="1:12" ht="12.75" customHeight="1" x14ac:dyDescent="0.2">
      <c r="A61" s="53"/>
      <c r="C61" s="51"/>
      <c r="F61" s="51"/>
      <c r="G61" s="51"/>
      <c r="I61" s="8"/>
      <c r="K61" s="8"/>
    </row>
    <row r="62" spans="1:12" ht="12.75" customHeight="1" x14ac:dyDescent="0.2">
      <c r="F62" s="51"/>
      <c r="G62" s="51"/>
    </row>
    <row r="63" spans="1:12" ht="12.75" customHeight="1" x14ac:dyDescent="0.2">
      <c r="D63" s="54"/>
    </row>
    <row r="64" spans="1:12" ht="12.75" customHeight="1" x14ac:dyDescent="0.2">
      <c r="D64" s="54"/>
    </row>
    <row r="65" spans="4:11" ht="12.75" customHeight="1" x14ac:dyDescent="0.2">
      <c r="D65" s="54"/>
    </row>
    <row r="66" spans="4:11" ht="12.75" customHeight="1" x14ac:dyDescent="0.2">
      <c r="D66" s="54"/>
      <c r="H66" s="8">
        <f>+C51-G51</f>
        <v>0</v>
      </c>
    </row>
    <row r="67" spans="4:11" ht="12.75" customHeight="1" x14ac:dyDescent="0.2">
      <c r="D67" s="54"/>
    </row>
    <row r="68" spans="4:11" ht="12.75" customHeight="1" x14ac:dyDescent="0.2">
      <c r="D68" s="54"/>
      <c r="K68" s="8"/>
    </row>
    <row r="69" spans="4:11" ht="12.75" customHeight="1" x14ac:dyDescent="0.2">
      <c r="D69" s="54"/>
    </row>
    <row r="70" spans="4:11" ht="12.75" customHeight="1" x14ac:dyDescent="0.2">
      <c r="D70" s="54"/>
    </row>
    <row r="71" spans="4:11" ht="12.75" customHeight="1" x14ac:dyDescent="0.2">
      <c r="D71" s="54"/>
    </row>
    <row r="72" spans="4:11" ht="12.75" customHeight="1" x14ac:dyDescent="0.2"/>
    <row r="73" spans="4:11" ht="12.75" customHeight="1" x14ac:dyDescent="0.2"/>
    <row r="74" spans="4:11" ht="12.75" customHeight="1" x14ac:dyDescent="0.2"/>
    <row r="75" spans="4:11" ht="12.75" customHeight="1" x14ac:dyDescent="0.2"/>
    <row r="76" spans="4:11" ht="12.75" customHeight="1" x14ac:dyDescent="0.2"/>
    <row r="77" spans="4:11" ht="12.75" customHeight="1" x14ac:dyDescent="0.2"/>
    <row r="78" spans="4:11" ht="12.75" customHeight="1" x14ac:dyDescent="0.2"/>
    <row r="79" spans="4:11" ht="12.75" customHeight="1" x14ac:dyDescent="0.25">
      <c r="D79" s="55"/>
    </row>
    <row r="80" spans="4:11" ht="12.75" customHeight="1" x14ac:dyDescent="0.25">
      <c r="D80" s="55"/>
    </row>
    <row r="81" spans="4:4" ht="15.75" x14ac:dyDescent="0.25">
      <c r="D81" s="55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43BAB-9B4E-45C8-9644-7843BEE69220}">
  <sheetPr>
    <pageSetUpPr fitToPage="1"/>
  </sheetPr>
  <dimension ref="A1:I64"/>
  <sheetViews>
    <sheetView view="pageBreakPreview" zoomScaleNormal="100" zoomScaleSheetLayoutView="100" workbookViewId="0">
      <selection activeCell="E11" sqref="E11"/>
    </sheetView>
  </sheetViews>
  <sheetFormatPr baseColWidth="10" defaultRowHeight="12.75" x14ac:dyDescent="0.2"/>
  <cols>
    <col min="1" max="1" width="51.140625" style="1" customWidth="1"/>
    <col min="2" max="2" width="18" style="1" customWidth="1"/>
    <col min="3" max="3" width="18.5703125" style="1" customWidth="1"/>
    <col min="4" max="4" width="1.28515625" style="1" customWidth="1"/>
    <col min="5" max="5" width="50.85546875" style="3" customWidth="1"/>
    <col min="6" max="7" width="19.140625" style="1" customWidth="1"/>
    <col min="8" max="8" width="20.28515625" style="1" bestFit="1" customWidth="1"/>
    <col min="9" max="16384" width="11.42578125" style="1"/>
  </cols>
  <sheetData>
    <row r="1" spans="1:9" ht="17.25" customHeight="1" x14ac:dyDescent="0.25">
      <c r="A1" s="56" t="s">
        <v>0</v>
      </c>
      <c r="B1" s="57"/>
      <c r="C1" s="57"/>
      <c r="D1" s="57"/>
      <c r="E1" s="58"/>
      <c r="F1" s="57"/>
      <c r="G1" s="59"/>
    </row>
    <row r="2" spans="1:9" ht="15" customHeight="1" x14ac:dyDescent="0.2">
      <c r="A2" s="60" t="s">
        <v>137</v>
      </c>
      <c r="B2" s="60"/>
      <c r="C2" s="60"/>
      <c r="D2" s="60"/>
      <c r="E2" s="61"/>
      <c r="F2" s="60"/>
      <c r="G2" s="59"/>
    </row>
    <row r="3" spans="1:9" ht="19.5" customHeight="1" thickBot="1" x14ac:dyDescent="0.25">
      <c r="A3" s="62" t="s">
        <v>1</v>
      </c>
      <c r="B3" s="63"/>
      <c r="C3" s="63"/>
      <c r="D3" s="63"/>
      <c r="E3" s="64"/>
      <c r="F3" s="63"/>
      <c r="G3" s="65"/>
      <c r="H3" s="66"/>
    </row>
    <row r="4" spans="1:9" ht="18" customHeight="1" x14ac:dyDescent="0.2">
      <c r="A4" s="67" t="s">
        <v>83</v>
      </c>
      <c r="E4" s="4" t="s">
        <v>84</v>
      </c>
      <c r="G4" s="16"/>
      <c r="H4" s="66"/>
      <c r="I4" s="66"/>
    </row>
    <row r="5" spans="1:9" ht="16.5" customHeight="1" x14ac:dyDescent="0.2">
      <c r="A5" s="68" t="s">
        <v>85</v>
      </c>
      <c r="C5" s="16">
        <f>SUM(B6:B7)</f>
        <v>4095721.1100000003</v>
      </c>
      <c r="D5" s="66"/>
      <c r="E5" s="5" t="s">
        <v>86</v>
      </c>
      <c r="F5" s="69"/>
      <c r="G5" s="69">
        <f>SUM(F6:F7)</f>
        <v>9400659.8300000001</v>
      </c>
      <c r="H5" s="66"/>
    </row>
    <row r="6" spans="1:9" x14ac:dyDescent="0.2">
      <c r="A6" s="1" t="s">
        <v>87</v>
      </c>
      <c r="B6" s="16">
        <v>858734.72</v>
      </c>
      <c r="C6" s="16"/>
      <c r="E6" s="2" t="s">
        <v>87</v>
      </c>
      <c r="F6" s="69">
        <v>2810126.09</v>
      </c>
      <c r="G6" s="69"/>
      <c r="H6" s="66"/>
    </row>
    <row r="7" spans="1:9" x14ac:dyDescent="0.2">
      <c r="A7" s="70" t="s">
        <v>88</v>
      </c>
      <c r="B7" s="71">
        <v>3236986.39</v>
      </c>
      <c r="E7" s="2" t="s">
        <v>89</v>
      </c>
      <c r="F7" s="72">
        <v>6590533.7400000002</v>
      </c>
      <c r="G7" s="69"/>
    </row>
    <row r="8" spans="1:9" x14ac:dyDescent="0.2">
      <c r="C8" s="16"/>
      <c r="E8" s="2"/>
      <c r="F8" s="48"/>
      <c r="G8" s="69"/>
    </row>
    <row r="9" spans="1:9" ht="24" x14ac:dyDescent="0.2">
      <c r="A9" s="73" t="s">
        <v>90</v>
      </c>
      <c r="B9" s="69"/>
      <c r="C9" s="69">
        <f>SUM(B10)</f>
        <v>856155.55999999994</v>
      </c>
      <c r="E9" s="74" t="s">
        <v>91</v>
      </c>
      <c r="G9" s="69">
        <f>SUM(F10:F12)</f>
        <v>3408812.96</v>
      </c>
    </row>
    <row r="10" spans="1:9" x14ac:dyDescent="0.2">
      <c r="A10" s="75" t="s">
        <v>87</v>
      </c>
      <c r="B10" s="76">
        <v>856155.55999999994</v>
      </c>
      <c r="C10" s="69"/>
      <c r="D10" s="66"/>
      <c r="E10" s="3" t="s">
        <v>87</v>
      </c>
      <c r="F10" s="16">
        <v>509931.39</v>
      </c>
      <c r="H10" s="66"/>
    </row>
    <row r="11" spans="1:9" ht="25.5" x14ac:dyDescent="0.2">
      <c r="A11" s="75"/>
      <c r="B11" s="16"/>
      <c r="C11" s="69"/>
      <c r="E11" s="77" t="s">
        <v>92</v>
      </c>
      <c r="F11" s="16">
        <v>2580316.4299999997</v>
      </c>
    </row>
    <row r="12" spans="1:9" ht="15" customHeight="1" x14ac:dyDescent="0.2">
      <c r="A12" s="78" t="s">
        <v>93</v>
      </c>
      <c r="C12" s="16">
        <f>SUM(B13:B15)</f>
        <v>4553080.57</v>
      </c>
      <c r="E12" s="3" t="s">
        <v>94</v>
      </c>
      <c r="F12" s="71">
        <v>318565.13999999996</v>
      </c>
    </row>
    <row r="13" spans="1:9" x14ac:dyDescent="0.2">
      <c r="A13" s="75" t="s">
        <v>87</v>
      </c>
      <c r="B13" s="79">
        <v>844643.81</v>
      </c>
      <c r="F13" s="16"/>
    </row>
    <row r="14" spans="1:9" ht="15.75" customHeight="1" x14ac:dyDescent="0.2">
      <c r="A14" s="80" t="s">
        <v>95</v>
      </c>
      <c r="B14" s="16">
        <v>3460907.7399999998</v>
      </c>
      <c r="C14" s="8"/>
      <c r="E14" s="81" t="s">
        <v>96</v>
      </c>
      <c r="G14" s="16">
        <f>SUM(F15:F16)</f>
        <v>376436.05000000005</v>
      </c>
    </row>
    <row r="15" spans="1:9" x14ac:dyDescent="0.2">
      <c r="A15" s="75" t="s">
        <v>94</v>
      </c>
      <c r="B15" s="82">
        <v>247529.02000000002</v>
      </c>
      <c r="E15" s="3" t="s">
        <v>87</v>
      </c>
      <c r="F15" s="16">
        <v>174504.89</v>
      </c>
    </row>
    <row r="16" spans="1:9" x14ac:dyDescent="0.2">
      <c r="A16" s="75"/>
      <c r="B16" s="16"/>
      <c r="C16" s="16"/>
      <c r="E16" s="3" t="s">
        <v>97</v>
      </c>
      <c r="F16" s="83">
        <v>201931.16</v>
      </c>
    </row>
    <row r="17" spans="1:8" x14ac:dyDescent="0.2">
      <c r="A17" s="68" t="s">
        <v>98</v>
      </c>
      <c r="B17" s="16"/>
      <c r="C17" s="16">
        <f>SUM(B18:B21)</f>
        <v>1287513.1400000001</v>
      </c>
    </row>
    <row r="18" spans="1:8" x14ac:dyDescent="0.2">
      <c r="A18" s="1" t="s">
        <v>99</v>
      </c>
      <c r="B18" s="16">
        <v>121016.15000000001</v>
      </c>
      <c r="D18" s="66"/>
      <c r="E18" s="5" t="s">
        <v>100</v>
      </c>
      <c r="F18" s="84"/>
      <c r="G18" s="84">
        <f>SUM(F19:F20)</f>
        <v>47573.52</v>
      </c>
    </row>
    <row r="19" spans="1:8" x14ac:dyDescent="0.2">
      <c r="A19" s="1" t="s">
        <v>101</v>
      </c>
      <c r="B19" s="16">
        <v>525806.22</v>
      </c>
      <c r="C19" s="16"/>
      <c r="D19" s="8"/>
      <c r="E19" s="3" t="s">
        <v>87</v>
      </c>
      <c r="F19" s="8">
        <v>47537.74</v>
      </c>
      <c r="G19" s="84"/>
    </row>
    <row r="20" spans="1:8" x14ac:dyDescent="0.2">
      <c r="A20" s="1" t="s">
        <v>102</v>
      </c>
      <c r="B20" s="16">
        <v>15890.959999999997</v>
      </c>
      <c r="E20" s="2" t="s">
        <v>88</v>
      </c>
      <c r="F20" s="8">
        <v>35.78</v>
      </c>
    </row>
    <row r="21" spans="1:8" x14ac:dyDescent="0.2">
      <c r="A21" s="1" t="s">
        <v>103</v>
      </c>
      <c r="B21" s="71">
        <v>624799.81000000006</v>
      </c>
    </row>
    <row r="22" spans="1:8" ht="18" x14ac:dyDescent="0.25">
      <c r="E22" s="81" t="s">
        <v>104</v>
      </c>
      <c r="G22" s="85">
        <f>SUM(F23:F25)</f>
        <v>81366.67</v>
      </c>
      <c r="H22" s="86"/>
    </row>
    <row r="23" spans="1:8" ht="13.5" customHeight="1" x14ac:dyDescent="0.25">
      <c r="A23" s="78" t="s">
        <v>105</v>
      </c>
      <c r="C23" s="16">
        <f>SUM(B24:B25)</f>
        <v>589959.5</v>
      </c>
      <c r="E23" s="3" t="s">
        <v>106</v>
      </c>
      <c r="F23" s="87">
        <v>52193.19</v>
      </c>
      <c r="G23" s="8"/>
      <c r="H23" s="86" t="s">
        <v>107</v>
      </c>
    </row>
    <row r="24" spans="1:8" ht="14.25" customHeight="1" x14ac:dyDescent="0.25">
      <c r="A24" s="75" t="s">
        <v>87</v>
      </c>
      <c r="B24" s="16">
        <v>225020.64</v>
      </c>
      <c r="C24" s="69"/>
      <c r="E24" s="2" t="s">
        <v>108</v>
      </c>
      <c r="F24" s="87">
        <v>29173.479999999996</v>
      </c>
      <c r="H24" s="86"/>
    </row>
    <row r="25" spans="1:8" ht="14.25" customHeight="1" x14ac:dyDescent="0.2">
      <c r="A25" s="1" t="s">
        <v>97</v>
      </c>
      <c r="B25" s="71">
        <v>364938.86</v>
      </c>
      <c r="E25" s="3" t="s">
        <v>109</v>
      </c>
      <c r="F25" s="72">
        <v>0</v>
      </c>
    </row>
    <row r="26" spans="1:8" ht="5.25" customHeight="1" x14ac:dyDescent="0.35">
      <c r="B26" s="88"/>
      <c r="C26" s="89"/>
      <c r="E26" s="2"/>
      <c r="F26" s="48"/>
    </row>
    <row r="27" spans="1:8" ht="14.25" customHeight="1" x14ac:dyDescent="0.2">
      <c r="A27" s="68" t="s">
        <v>110</v>
      </c>
      <c r="B27" s="90"/>
      <c r="C27" s="90">
        <f>SUM(B28:B30)</f>
        <v>150086.14000000001</v>
      </c>
      <c r="E27" s="2"/>
      <c r="F27" s="48"/>
    </row>
    <row r="28" spans="1:8" x14ac:dyDescent="0.2">
      <c r="A28" s="1" t="s">
        <v>111</v>
      </c>
      <c r="B28" s="16">
        <v>15013.01</v>
      </c>
      <c r="C28" s="90"/>
      <c r="E28" s="43" t="s">
        <v>112</v>
      </c>
      <c r="F28" s="48"/>
      <c r="G28" s="85">
        <f>SUM(F29)</f>
        <v>63349.840000000004</v>
      </c>
    </row>
    <row r="29" spans="1:8" x14ac:dyDescent="0.2">
      <c r="A29" s="1" t="s">
        <v>113</v>
      </c>
      <c r="B29" s="48">
        <v>0</v>
      </c>
      <c r="E29" s="2" t="s">
        <v>114</v>
      </c>
      <c r="F29" s="72">
        <v>63349.840000000004</v>
      </c>
      <c r="H29" s="66"/>
    </row>
    <row r="30" spans="1:8" ht="24" x14ac:dyDescent="0.2">
      <c r="A30" s="91" t="s">
        <v>115</v>
      </c>
      <c r="B30" s="72">
        <v>135073.13</v>
      </c>
    </row>
    <row r="31" spans="1:8" x14ac:dyDescent="0.2">
      <c r="E31" s="92" t="s">
        <v>116</v>
      </c>
      <c r="G31" s="85">
        <f>SUM(F32)</f>
        <v>102390.6</v>
      </c>
    </row>
    <row r="32" spans="1:8" x14ac:dyDescent="0.2">
      <c r="A32" s="68" t="s">
        <v>117</v>
      </c>
      <c r="B32" s="90"/>
      <c r="C32" s="16">
        <f>SUM(B33:B40)</f>
        <v>880077.8899999999</v>
      </c>
      <c r="D32" s="66"/>
      <c r="E32" s="2" t="s">
        <v>118</v>
      </c>
      <c r="F32" s="71">
        <v>102390.6</v>
      </c>
    </row>
    <row r="33" spans="1:8" ht="20.25" customHeight="1" x14ac:dyDescent="0.2">
      <c r="A33" s="1" t="s">
        <v>119</v>
      </c>
      <c r="B33" s="90">
        <v>338086.31999999995</v>
      </c>
      <c r="C33" s="16"/>
      <c r="E33" s="92" t="s">
        <v>120</v>
      </c>
      <c r="F33" s="87"/>
      <c r="G33" s="85">
        <f>SUM(F34)</f>
        <v>42969.33</v>
      </c>
    </row>
    <row r="34" spans="1:8" ht="12.75" customHeight="1" x14ac:dyDescent="0.2">
      <c r="A34" s="1" t="s">
        <v>121</v>
      </c>
      <c r="B34" s="16">
        <v>0</v>
      </c>
      <c r="E34" s="3" t="s">
        <v>122</v>
      </c>
      <c r="F34" s="71">
        <v>42969.33</v>
      </c>
    </row>
    <row r="35" spans="1:8" ht="12.75" customHeight="1" x14ac:dyDescent="0.2">
      <c r="A35" s="1" t="s">
        <v>123</v>
      </c>
      <c r="B35" s="90">
        <v>277303.05</v>
      </c>
      <c r="C35" s="90"/>
    </row>
    <row r="36" spans="1:8" ht="12.75" customHeight="1" x14ac:dyDescent="0.2">
      <c r="A36" s="1" t="s">
        <v>124</v>
      </c>
      <c r="B36" s="16">
        <v>9537.2800000000007</v>
      </c>
      <c r="H36" s="93"/>
    </row>
    <row r="37" spans="1:8" ht="12.75" customHeight="1" x14ac:dyDescent="0.2">
      <c r="A37" s="1" t="s">
        <v>125</v>
      </c>
      <c r="B37" s="90">
        <v>121228.98000000001</v>
      </c>
      <c r="C37" s="16"/>
      <c r="H37" s="94"/>
    </row>
    <row r="38" spans="1:8" ht="12.75" customHeight="1" x14ac:dyDescent="0.2">
      <c r="A38" s="1" t="s">
        <v>126</v>
      </c>
      <c r="B38" s="90">
        <v>14161.85</v>
      </c>
      <c r="C38" s="16"/>
      <c r="H38" s="94"/>
    </row>
    <row r="39" spans="1:8" ht="12.75" customHeight="1" x14ac:dyDescent="0.2">
      <c r="A39" s="1" t="s">
        <v>127</v>
      </c>
      <c r="B39" s="90">
        <v>0</v>
      </c>
      <c r="C39" s="16"/>
      <c r="H39" s="8"/>
    </row>
    <row r="40" spans="1:8" ht="12.75" customHeight="1" x14ac:dyDescent="0.2">
      <c r="A40" s="1" t="s">
        <v>128</v>
      </c>
      <c r="B40" s="82">
        <v>119760.41</v>
      </c>
      <c r="C40" s="16"/>
      <c r="H40" s="66"/>
    </row>
    <row r="42" spans="1:8" x14ac:dyDescent="0.2">
      <c r="A42" s="68" t="s">
        <v>129</v>
      </c>
      <c r="C42" s="16">
        <f>SUM(B43:B44)</f>
        <v>100696.11</v>
      </c>
    </row>
    <row r="43" spans="1:8" x14ac:dyDescent="0.2">
      <c r="A43" s="1" t="s">
        <v>130</v>
      </c>
      <c r="B43" s="48">
        <v>295.66000000000003</v>
      </c>
      <c r="H43" s="8"/>
    </row>
    <row r="44" spans="1:8" x14ac:dyDescent="0.2">
      <c r="A44" s="1" t="s">
        <v>131</v>
      </c>
      <c r="B44" s="83">
        <v>100400.45</v>
      </c>
    </row>
    <row r="45" spans="1:8" ht="4.5" customHeight="1" x14ac:dyDescent="0.2">
      <c r="D45" s="66"/>
    </row>
    <row r="46" spans="1:8" ht="12.75" customHeight="1" x14ac:dyDescent="0.2">
      <c r="A46" s="67" t="s">
        <v>132</v>
      </c>
      <c r="B46" s="95"/>
      <c r="C46" s="16">
        <f>SUM(C5:C45)</f>
        <v>12513290.020000001</v>
      </c>
      <c r="E46" s="4" t="s">
        <v>133</v>
      </c>
      <c r="F46" s="87"/>
      <c r="G46" s="16">
        <f>SUM(G5:G43)</f>
        <v>13523558.799999999</v>
      </c>
    </row>
    <row r="47" spans="1:8" x14ac:dyDescent="0.2">
      <c r="A47" s="67" t="str">
        <f>IF(C47=0,"","UTILIDAD DEL EJERCICIO")</f>
        <v>UTILIDAD DEL EJERCICIO</v>
      </c>
      <c r="B47" s="96"/>
      <c r="C47" s="16">
        <f>IF(SUM(-C46+G46)&lt;0,0,SUM(-C46+G46))</f>
        <v>1010268.7799999975</v>
      </c>
      <c r="E47" s="97" t="str">
        <f>IF(G47=0,"","PERDIDA DEL EJERCICIO")</f>
        <v/>
      </c>
      <c r="G47" s="32">
        <f>IF(SUM(-G46+C46)&lt;0,0,SUM(-G46+C46))</f>
        <v>0</v>
      </c>
    </row>
    <row r="48" spans="1:8" ht="16.5" customHeight="1" thickBot="1" x14ac:dyDescent="0.25">
      <c r="A48" s="67" t="s">
        <v>134</v>
      </c>
      <c r="B48" s="98" t="s">
        <v>2</v>
      </c>
      <c r="C48" s="99">
        <f>+C46+C47</f>
        <v>13523558.799999999</v>
      </c>
      <c r="E48" s="100" t="s">
        <v>135</v>
      </c>
      <c r="F48" s="101" t="s">
        <v>2</v>
      </c>
      <c r="G48" s="99">
        <f>+G46+G47</f>
        <v>13523558.799999999</v>
      </c>
    </row>
    <row r="49" spans="1:8" ht="13.5" thickTop="1" x14ac:dyDescent="0.2">
      <c r="H49" s="32"/>
    </row>
    <row r="51" spans="1:8" ht="24" customHeight="1" x14ac:dyDescent="0.2"/>
    <row r="56" spans="1:8" x14ac:dyDescent="0.2">
      <c r="C56" s="16"/>
      <c r="G56" s="32"/>
      <c r="H56" s="8"/>
    </row>
    <row r="57" spans="1:8" x14ac:dyDescent="0.2">
      <c r="H57" s="8"/>
    </row>
    <row r="58" spans="1:8" x14ac:dyDescent="0.2">
      <c r="A58" s="102"/>
      <c r="B58" s="98"/>
      <c r="C58" s="101"/>
      <c r="F58" s="101"/>
      <c r="G58" s="101"/>
      <c r="H58" s="32"/>
    </row>
    <row r="59" spans="1:8" ht="15.75" x14ac:dyDescent="0.25">
      <c r="A59" s="103"/>
      <c r="B59" s="53"/>
      <c r="C59" s="53"/>
      <c r="E59" s="53"/>
      <c r="F59" s="103"/>
      <c r="G59" s="104"/>
    </row>
    <row r="60" spans="1:8" ht="15.75" x14ac:dyDescent="0.25">
      <c r="A60" s="103"/>
      <c r="C60" s="105"/>
      <c r="F60" s="103"/>
      <c r="G60" s="104"/>
    </row>
    <row r="61" spans="1:8" ht="15.75" x14ac:dyDescent="0.25">
      <c r="A61" s="104"/>
      <c r="D61" s="55"/>
      <c r="F61" s="104"/>
      <c r="G61" s="104"/>
    </row>
    <row r="62" spans="1:8" ht="15.75" x14ac:dyDescent="0.25">
      <c r="D62" s="55"/>
    </row>
    <row r="64" spans="1:8" ht="15.75" x14ac:dyDescent="0.2">
      <c r="D64" s="53"/>
    </row>
  </sheetData>
  <printOptions horizontalCentered="1"/>
  <pageMargins left="0.31496062992125984" right="0.23622047244094491" top="0.43307086614173229" bottom="0.19685039370078741" header="0" footer="0"/>
  <pageSetup scale="74" orientation="landscape" r:id="rId1"/>
  <headerFooter alignWithMargins="0"/>
  <rowBreaks count="1" manualBreakCount="1"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2022-06-20T22:17:18Z</dcterms:created>
  <dcterms:modified xsi:type="dcterms:W3CDTF">2022-06-20T22:30:58Z</dcterms:modified>
</cp:coreProperties>
</file>