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guilar\Desktop\APOYO\IFA\2022\MAYO\ESTADOS FINANCIEROS\"/>
    </mc:Choice>
  </mc:AlternateContent>
  <xr:revisionPtr revIDLastSave="0" documentId="13_ncr:1_{DC863C0D-8507-493E-B453-FECB7358CCA4}" xr6:coauthVersionLast="47" xr6:coauthVersionMax="47" xr10:uidLastSave="{00000000-0000-0000-0000-000000000000}"/>
  <bookViews>
    <workbookView xWindow="-120" yWindow="-120" windowWidth="20730" windowHeight="11160" activeTab="1" xr2:uid="{EA2AD5E9-CC26-4B9D-BF48-B628145B22A8}"/>
  </bookViews>
  <sheets>
    <sheet name="BG" sheetId="1" r:id="rId1"/>
    <sheet name="ER" sheetId="3" r:id="rId2"/>
  </sheets>
  <externalReferences>
    <externalReference r:id="rId3"/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2" i="3" l="1"/>
  <c r="C21" i="3"/>
  <c r="C20" i="3"/>
  <c r="C16" i="3"/>
  <c r="C15" i="3"/>
  <c r="C11" i="3"/>
  <c r="C10" i="3"/>
  <c r="C9" i="3"/>
  <c r="C40" i="1"/>
  <c r="C28" i="1"/>
  <c r="C33" i="1" s="1"/>
  <c r="C41" i="1" s="1"/>
  <c r="C18" i="1"/>
  <c r="C17" i="1"/>
  <c r="C16" i="1"/>
  <c r="C13" i="1"/>
  <c r="C12" i="1"/>
  <c r="C11" i="1"/>
  <c r="C10" i="1"/>
  <c r="C14" i="1" l="1"/>
  <c r="C19" i="1"/>
  <c r="C12" i="3"/>
  <c r="C17" i="3"/>
  <c r="C18" i="3" l="1"/>
  <c r="C23" i="3" s="1"/>
  <c r="C26" i="3" s="1"/>
  <c r="C20" i="1"/>
</calcChain>
</file>

<file path=xl/sharedStrings.xml><?xml version="1.0" encoding="utf-8"?>
<sst xmlns="http://schemas.openxmlformats.org/spreadsheetml/2006/main" count="53" uniqueCount="49">
  <si>
    <t>INVERSIONES FINANCIERAS ATLÁNTIDA, S.A.</t>
  </si>
  <si>
    <t>(Compañía Salvadoreña Subsidiaria de Inversiones Atlántida, S.A., domiciliada en la República de Honduras)</t>
  </si>
  <si>
    <t>Estado de Situación Financiera Separado al 31 de Mayo 2022</t>
  </si>
  <si>
    <t>(Expresados en dólares de los Estados Unidos de América)</t>
  </si>
  <si>
    <t>Activo</t>
  </si>
  <si>
    <t>Activo corriente</t>
  </si>
  <si>
    <t>Efectivo y equivalentes de efectivo</t>
  </si>
  <si>
    <t>Cuentas por cobrar relacionadas</t>
  </si>
  <si>
    <t>Impuestos Anticipados</t>
  </si>
  <si>
    <t>Gastos anticipados</t>
  </si>
  <si>
    <t>Activo no corriente</t>
  </si>
  <si>
    <t>Propiedad planta y equipo</t>
  </si>
  <si>
    <t>Inversiones permanentes – netas</t>
  </si>
  <si>
    <t>Otros activos</t>
  </si>
  <si>
    <t>Total activo no corriente</t>
  </si>
  <si>
    <t>Total activo</t>
  </si>
  <si>
    <t>Pasivo y patrimonio</t>
  </si>
  <si>
    <t>Pasivo corriente</t>
  </si>
  <si>
    <t>Préstamos a corto plazo</t>
  </si>
  <si>
    <t>Cuentas y Documentos por pagar</t>
  </si>
  <si>
    <t>Impuestos y retenciones</t>
  </si>
  <si>
    <t>Cuentas por pagar relacionadas</t>
  </si>
  <si>
    <t>Total pasivo corriente</t>
  </si>
  <si>
    <t>Pasivo no corriente</t>
  </si>
  <si>
    <t>Préstamo a largo plazo</t>
  </si>
  <si>
    <t>Impuesto sobre la renta diferido</t>
  </si>
  <si>
    <t>Total pasivo no corriente</t>
  </si>
  <si>
    <t>Total pasivo</t>
  </si>
  <si>
    <t>Patrimonio</t>
  </si>
  <si>
    <t>Capital social pagado</t>
  </si>
  <si>
    <t>Reserva legal</t>
  </si>
  <si>
    <t>Resultados acumulados</t>
  </si>
  <si>
    <t>Resultados del ejercicio</t>
  </si>
  <si>
    <t>Total patrimonio</t>
  </si>
  <si>
    <t>Total pasivo y patrimonio</t>
  </si>
  <si>
    <t>Ingresos de operación:</t>
  </si>
  <si>
    <t xml:space="preserve">      Servicios a subsidiarias</t>
  </si>
  <si>
    <t xml:space="preserve">      Ingresos por dividendos en subsidiarias</t>
  </si>
  <si>
    <t xml:space="preserve">      Ingresos por inversiones</t>
  </si>
  <si>
    <t>Gastos de operación:</t>
  </si>
  <si>
    <t>Gastos generales de administración</t>
  </si>
  <si>
    <t>Gastos por depreciación y amortización</t>
  </si>
  <si>
    <t>Resultados de operación</t>
  </si>
  <si>
    <t>Ingresos financieros</t>
  </si>
  <si>
    <t xml:space="preserve">Gastos financieros </t>
  </si>
  <si>
    <t>Otros ingresos gastos,netos</t>
  </si>
  <si>
    <t>Resultado antes de impuestos</t>
  </si>
  <si>
    <t>Gastos por impuestos</t>
  </si>
  <si>
    <t>Resultado del ejercicio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</si>
</sst>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#,##0;\(#,##0\)"/>
    <numFmt numFmtId="165" formatCode="_(* #,##0.00_);_(* \(#,##0.00\);_(* &quot;-&quot;??_);_(@_)"/>
    <numFmt numFmtId="166" formatCode="General_)"/>
    <numFmt numFmtId="167" formatCode="#,##0.0_);[Red]\(#,##0.0\)"/>
    <numFmt numFmtId="168" formatCode="_-* #,##0_-;\-* #,##0_-;_-* &quot;-&quot;??_-;_-@_-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Univers for KPMG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rgb="FF000000"/>
      <name val="Univers for KPMG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2"/>
      <name val="Courier"/>
      <family val="3"/>
    </font>
    <font>
      <i/>
      <sz val="10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rgb="FFFFFFFF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43" fontId="1" fillId="0" borderId="0" applyFont="0" applyFill="0" applyBorder="0" applyAlignment="0" applyProtection="0"/>
    <xf numFmtId="166" fontId="10" fillId="0" borderId="0"/>
    <xf numFmtId="0" fontId="12" fillId="0" borderId="0"/>
  </cellStyleXfs>
  <cellXfs count="50">
    <xf numFmtId="0" fontId="0" fillId="0" borderId="0" xfId="0"/>
    <xf numFmtId="0" fontId="2" fillId="0" borderId="0" xfId="1" applyFont="1"/>
    <xf numFmtId="4" fontId="2" fillId="0" borderId="0" xfId="1" applyNumberFormat="1" applyFont="1"/>
    <xf numFmtId="0" fontId="4" fillId="0" borderId="0" xfId="1" applyFont="1" applyAlignment="1">
      <alignment vertical="center"/>
    </xf>
    <xf numFmtId="0" fontId="7" fillId="0" borderId="0" xfId="1" applyFont="1" applyAlignment="1">
      <alignment horizontal="left" vertical="center"/>
    </xf>
    <xf numFmtId="4" fontId="7" fillId="0" borderId="0" xfId="1" applyNumberFormat="1" applyFont="1" applyAlignment="1">
      <alignment horizontal="left" vertical="center"/>
    </xf>
    <xf numFmtId="0" fontId="5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5" fillId="0" borderId="0" xfId="1" applyFont="1" applyAlignment="1">
      <alignment vertical="center"/>
    </xf>
    <xf numFmtId="0" fontId="6" fillId="0" borderId="0" xfId="1" applyFont="1" applyAlignment="1">
      <alignment horizontal="center" vertical="center" wrapText="1"/>
    </xf>
    <xf numFmtId="4" fontId="6" fillId="0" borderId="0" xfId="1" applyNumberFormat="1" applyFont="1" applyAlignment="1">
      <alignment horizontal="right" vertical="center" wrapText="1"/>
    </xf>
    <xf numFmtId="0" fontId="6" fillId="0" borderId="0" xfId="1" applyFont="1" applyAlignment="1">
      <alignment vertical="center"/>
    </xf>
    <xf numFmtId="4" fontId="4" fillId="0" borderId="0" xfId="1" applyNumberFormat="1" applyFont="1" applyAlignment="1">
      <alignment horizontal="right" vertical="center" wrapText="1"/>
    </xf>
    <xf numFmtId="4" fontId="4" fillId="0" borderId="2" xfId="1" applyNumberFormat="1" applyFont="1" applyBorder="1" applyAlignment="1">
      <alignment horizontal="right" vertical="center" wrapText="1"/>
    </xf>
    <xf numFmtId="4" fontId="3" fillId="0" borderId="0" xfId="1" applyNumberFormat="1" applyFont="1" applyAlignment="1">
      <alignment horizontal="right" vertical="center" wrapText="1"/>
    </xf>
    <xf numFmtId="0" fontId="4" fillId="0" borderId="0" xfId="1" applyFont="1" applyAlignment="1">
      <alignment horizontal="center" vertical="center" wrapText="1"/>
    </xf>
    <xf numFmtId="4" fontId="4" fillId="0" borderId="3" xfId="1" applyNumberFormat="1" applyFont="1" applyBorder="1" applyAlignment="1">
      <alignment horizontal="right" vertical="center" wrapText="1"/>
    </xf>
    <xf numFmtId="0" fontId="6" fillId="0" borderId="4" xfId="1" applyFont="1" applyBorder="1" applyAlignment="1">
      <alignment horizontal="center" vertical="center" wrapText="1"/>
    </xf>
    <xf numFmtId="4" fontId="4" fillId="0" borderId="4" xfId="2" applyNumberFormat="1" applyFont="1" applyBorder="1" applyAlignment="1">
      <alignment horizontal="right" vertical="center" wrapText="1"/>
    </xf>
    <xf numFmtId="0" fontId="1" fillId="0" borderId="0" xfId="1"/>
    <xf numFmtId="4" fontId="1" fillId="0" borderId="0" xfId="1" applyNumberFormat="1"/>
    <xf numFmtId="43" fontId="1" fillId="0" borderId="0" xfId="2" applyFont="1"/>
    <xf numFmtId="4" fontId="0" fillId="0" borderId="0" xfId="0" applyNumberFormat="1"/>
    <xf numFmtId="0" fontId="8" fillId="0" borderId="0" xfId="1" applyFont="1"/>
    <xf numFmtId="164" fontId="9" fillId="0" borderId="0" xfId="1" applyNumberFormat="1" applyFont="1" applyAlignment="1">
      <alignment horizontal="left"/>
    </xf>
    <xf numFmtId="0" fontId="8" fillId="0" borderId="0" xfId="1" applyFont="1" applyAlignment="1">
      <alignment horizontal="center"/>
    </xf>
    <xf numFmtId="0" fontId="8" fillId="0" borderId="0" xfId="1" applyFont="1" applyAlignment="1">
      <alignment horizontal="left" indent="1"/>
    </xf>
    <xf numFmtId="43" fontId="8" fillId="0" borderId="0" xfId="2" applyFont="1" applyFill="1" applyAlignment="1">
      <alignment horizontal="center"/>
    </xf>
    <xf numFmtId="0" fontId="8" fillId="0" borderId="0" xfId="0" applyFont="1" applyAlignment="1">
      <alignment horizontal="left" indent="1"/>
    </xf>
    <xf numFmtId="43" fontId="8" fillId="0" borderId="5" xfId="1" applyNumberFormat="1" applyFont="1" applyBorder="1" applyAlignment="1">
      <alignment horizontal="right"/>
    </xf>
    <xf numFmtId="43" fontId="9" fillId="0" borderId="6" xfId="1" applyNumberFormat="1" applyFont="1" applyBorder="1" applyAlignment="1">
      <alignment horizontal="right"/>
    </xf>
    <xf numFmtId="43" fontId="8" fillId="0" borderId="0" xfId="1" applyNumberFormat="1" applyFont="1" applyAlignment="1">
      <alignment horizontal="center"/>
    </xf>
    <xf numFmtId="43" fontId="8" fillId="0" borderId="0" xfId="1" applyNumberFormat="1" applyFont="1" applyAlignment="1">
      <alignment horizontal="right"/>
    </xf>
    <xf numFmtId="0" fontId="8" fillId="0" borderId="0" xfId="1" applyFont="1" applyAlignment="1">
      <alignment horizontal="left" wrapText="1" indent="1"/>
    </xf>
    <xf numFmtId="43" fontId="9" fillId="0" borderId="6" xfId="0" applyNumberFormat="1" applyFont="1" applyBorder="1" applyAlignment="1">
      <alignment horizontal="right"/>
    </xf>
    <xf numFmtId="164" fontId="8" fillId="0" borderId="0" xfId="1" applyNumberFormat="1" applyFont="1" applyAlignment="1">
      <alignment horizontal="left"/>
    </xf>
    <xf numFmtId="43" fontId="9" fillId="0" borderId="0" xfId="0" applyNumberFormat="1" applyFont="1" applyAlignment="1">
      <alignment horizontal="right"/>
    </xf>
    <xf numFmtId="164" fontId="9" fillId="0" borderId="0" xfId="1" quotePrefix="1" applyNumberFormat="1" applyFont="1"/>
    <xf numFmtId="164" fontId="8" fillId="0" borderId="0" xfId="1" quotePrefix="1" applyNumberFormat="1" applyFont="1" applyAlignment="1">
      <alignment horizontal="left" indent="9"/>
    </xf>
    <xf numFmtId="43" fontId="9" fillId="0" borderId="0" xfId="1" applyNumberFormat="1" applyFont="1" applyAlignment="1">
      <alignment horizontal="right"/>
    </xf>
    <xf numFmtId="164" fontId="8" fillId="0" borderId="0" xfId="1" quotePrefix="1" applyNumberFormat="1" applyFont="1"/>
    <xf numFmtId="165" fontId="9" fillId="0" borderId="0" xfId="0" applyNumberFormat="1" applyFont="1" applyAlignment="1">
      <alignment horizontal="right"/>
    </xf>
    <xf numFmtId="167" fontId="11" fillId="0" borderId="0" xfId="3" applyNumberFormat="1" applyFont="1" applyAlignment="1">
      <alignment horizontal="left"/>
    </xf>
    <xf numFmtId="43" fontId="4" fillId="0" borderId="0" xfId="2" applyFont="1"/>
    <xf numFmtId="168" fontId="4" fillId="0" borderId="0" xfId="1" applyNumberFormat="1" applyFont="1"/>
    <xf numFmtId="0" fontId="3" fillId="0" borderId="0" xfId="1" applyFont="1" applyAlignment="1">
      <alignment horizontal="left" vertical="center"/>
    </xf>
    <xf numFmtId="0" fontId="5" fillId="0" borderId="0" xfId="1" applyFont="1" applyAlignment="1">
      <alignment horizontal="left" vertical="center"/>
    </xf>
    <xf numFmtId="0" fontId="6" fillId="0" borderId="1" xfId="1" applyFont="1" applyBorder="1" applyAlignment="1">
      <alignment horizontal="left" vertical="center"/>
    </xf>
    <xf numFmtId="0" fontId="4" fillId="0" borderId="0" xfId="1" applyFont="1" applyAlignment="1">
      <alignment horizontal="center"/>
    </xf>
  </cellXfs>
  <cellStyles count="5">
    <cellStyle name="Millares 2" xfId="2" xr:uid="{2D1AD419-9041-4376-AE02-CC959D5F75A4}"/>
    <cellStyle name="Normal" xfId="0" builtinId="0"/>
    <cellStyle name="Normal 2" xfId="4" xr:uid="{A597A6FC-F472-4C5E-8B41-C9A6AC5576B1}"/>
    <cellStyle name="Normal 7" xfId="1" xr:uid="{2482A2EA-A38F-4BFA-8F2E-4567A2F598DA}"/>
    <cellStyle name="Normal_Basaltica para Dictamen Financiero-2009" xfId="3" xr:uid="{25AC6455-BBF5-47E0-A82E-846DD5BD344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C%20AL%2031MAYO202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aguilar/Desktop/APOYO/IFA/2022/MAYO/BC%20AL%2031MAYO202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C"/>
      <sheetName val="BG"/>
      <sheetName val="ER (MENSUAL)"/>
      <sheetName val="Utilidad financiera"/>
      <sheetName val="Calculo ISR"/>
    </sheetNames>
    <sheetDataSet>
      <sheetData sheetId="0">
        <row r="8">
          <cell r="E8">
            <v>193899.98</v>
          </cell>
        </row>
        <row r="15">
          <cell r="E15">
            <v>15855072.789999999</v>
          </cell>
        </row>
        <row r="17">
          <cell r="E17">
            <v>34969.14</v>
          </cell>
        </row>
        <row r="19">
          <cell r="E19">
            <v>16832.03</v>
          </cell>
        </row>
        <row r="26">
          <cell r="E26">
            <v>2463346.12</v>
          </cell>
        </row>
        <row r="35">
          <cell r="E35">
            <v>113486031.27</v>
          </cell>
        </row>
        <row r="45">
          <cell r="E45">
            <v>982.06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C"/>
      <sheetName val="BG"/>
      <sheetName val="ER (MENSUAL)"/>
      <sheetName val="Utilidad financiera"/>
      <sheetName val="Calculo ISR"/>
    </sheetNames>
    <sheetDataSet>
      <sheetData sheetId="0" refreshError="1">
        <row r="8">
          <cell r="E8">
            <v>193899.98</v>
          </cell>
        </row>
        <row r="52">
          <cell r="E52">
            <v>102324.32</v>
          </cell>
        </row>
        <row r="71">
          <cell r="E71">
            <v>11636.71</v>
          </cell>
        </row>
        <row r="73">
          <cell r="E73">
            <v>3791.41</v>
          </cell>
        </row>
        <row r="76">
          <cell r="E76">
            <v>215219.03</v>
          </cell>
        </row>
        <row r="79">
          <cell r="E79">
            <v>1529.62</v>
          </cell>
        </row>
        <row r="81">
          <cell r="E81">
            <v>95286.51</v>
          </cell>
        </row>
        <row r="85">
          <cell r="E85">
            <v>17.940000000000001</v>
          </cell>
        </row>
        <row r="89">
          <cell r="E89">
            <v>251.99</v>
          </cell>
        </row>
        <row r="132">
          <cell r="E132">
            <v>65000</v>
          </cell>
        </row>
        <row r="134">
          <cell r="E134">
            <v>2959329.61</v>
          </cell>
        </row>
        <row r="135">
          <cell r="E135">
            <v>2495</v>
          </cell>
        </row>
        <row r="136">
          <cell r="E136">
            <v>13461.61</v>
          </cell>
        </row>
        <row r="139">
          <cell r="E139">
            <v>8277.2000000000007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09AD57-36EE-439B-9A06-8A62B401BB31}">
  <dimension ref="A1:C44"/>
  <sheetViews>
    <sheetView workbookViewId="0">
      <selection activeCell="C11" sqref="C11"/>
    </sheetView>
  </sheetViews>
  <sheetFormatPr baseColWidth="10" defaultRowHeight="15"/>
  <cols>
    <col min="1" max="1" width="25" customWidth="1"/>
    <col min="2" max="3" width="27.5703125" customWidth="1"/>
  </cols>
  <sheetData>
    <row r="1" spans="1:3">
      <c r="A1" s="1"/>
      <c r="B1" s="1"/>
      <c r="C1" s="2"/>
    </row>
    <row r="2" spans="1:3">
      <c r="A2" s="46" t="s">
        <v>0</v>
      </c>
      <c r="B2" s="46"/>
      <c r="C2" s="46"/>
    </row>
    <row r="3" spans="1:3">
      <c r="A3" s="3" t="s">
        <v>1</v>
      </c>
      <c r="B3" s="3"/>
      <c r="C3" s="3"/>
    </row>
    <row r="4" spans="1:3">
      <c r="A4" s="47" t="s">
        <v>2</v>
      </c>
      <c r="B4" s="47"/>
      <c r="C4" s="47"/>
    </row>
    <row r="5" spans="1:3" ht="15.75" thickBot="1">
      <c r="A5" s="48" t="s">
        <v>3</v>
      </c>
      <c r="B5" s="48"/>
      <c r="C5" s="48"/>
    </row>
    <row r="6" spans="1:3">
      <c r="A6" s="4"/>
      <c r="B6" s="4"/>
      <c r="C6" s="5"/>
    </row>
    <row r="7" spans="1:3" ht="15.75" thickBot="1">
      <c r="A7" s="6"/>
      <c r="B7" s="7"/>
      <c r="C7" s="8">
        <v>2022</v>
      </c>
    </row>
    <row r="8" spans="1:3">
      <c r="A8" s="9" t="s">
        <v>4</v>
      </c>
      <c r="B8" s="10"/>
      <c r="C8" s="11"/>
    </row>
    <row r="9" spans="1:3">
      <c r="A9" s="9" t="s">
        <v>5</v>
      </c>
      <c r="B9" s="10"/>
      <c r="C9" s="11"/>
    </row>
    <row r="10" spans="1:3">
      <c r="A10" s="12" t="s">
        <v>6</v>
      </c>
      <c r="B10" s="10"/>
      <c r="C10" s="13">
        <f>+[1]BC!E8</f>
        <v>193899.98</v>
      </c>
    </row>
    <row r="11" spans="1:3">
      <c r="A11" s="12" t="s">
        <v>7</v>
      </c>
      <c r="B11" s="10"/>
      <c r="C11" s="13">
        <f>+[1]BC!E15</f>
        <v>15855072.789999999</v>
      </c>
    </row>
    <row r="12" spans="1:3">
      <c r="A12" s="12" t="s">
        <v>8</v>
      </c>
      <c r="B12" s="10"/>
      <c r="C12" s="13">
        <f>+[1]BC!E19</f>
        <v>16832.03</v>
      </c>
    </row>
    <row r="13" spans="1:3">
      <c r="A13" s="12" t="s">
        <v>9</v>
      </c>
      <c r="B13" s="10"/>
      <c r="C13" s="13">
        <f>+[1]BC!E17</f>
        <v>34969.14</v>
      </c>
    </row>
    <row r="14" spans="1:3">
      <c r="A14" s="9"/>
      <c r="B14" s="7"/>
      <c r="C14" s="14">
        <f>SUM(C10:C13)</f>
        <v>16100773.939999999</v>
      </c>
    </row>
    <row r="15" spans="1:3">
      <c r="A15" s="9" t="s">
        <v>10</v>
      </c>
      <c r="B15" s="10"/>
      <c r="C15" s="15"/>
    </row>
    <row r="16" spans="1:3">
      <c r="A16" s="12" t="s">
        <v>11</v>
      </c>
      <c r="B16" s="16"/>
      <c r="C16" s="13">
        <f>+[1]BC!E26</f>
        <v>2463346.12</v>
      </c>
    </row>
    <row r="17" spans="1:3">
      <c r="A17" s="12" t="s">
        <v>12</v>
      </c>
      <c r="B17" s="16"/>
      <c r="C17" s="13">
        <f>+[1]BC!E35</f>
        <v>113486031.27</v>
      </c>
    </row>
    <row r="18" spans="1:3">
      <c r="A18" s="12" t="s">
        <v>13</v>
      </c>
      <c r="B18" s="10"/>
      <c r="C18" s="13">
        <f>+[1]BC!E45</f>
        <v>982.06</v>
      </c>
    </row>
    <row r="19" spans="1:3">
      <c r="A19" s="9" t="s">
        <v>14</v>
      </c>
      <c r="B19" s="7"/>
      <c r="C19" s="14">
        <f>SUM(C16:C18)</f>
        <v>115950359.45</v>
      </c>
    </row>
    <row r="20" spans="1:3" ht="15.75" thickBot="1">
      <c r="A20" s="9" t="s">
        <v>15</v>
      </c>
      <c r="B20" s="7"/>
      <c r="C20" s="17">
        <f>+C14+C19</f>
        <v>132051133.39</v>
      </c>
    </row>
    <row r="21" spans="1:3" ht="15.75" thickTop="1">
      <c r="A21" s="9"/>
      <c r="B21" s="10"/>
      <c r="C21" s="15"/>
    </row>
    <row r="22" spans="1:3">
      <c r="A22" s="9" t="s">
        <v>16</v>
      </c>
      <c r="B22" s="10"/>
      <c r="C22" s="15"/>
    </row>
    <row r="23" spans="1:3">
      <c r="A23" s="9" t="s">
        <v>17</v>
      </c>
      <c r="B23" s="10"/>
      <c r="C23" s="15"/>
    </row>
    <row r="24" spans="1:3">
      <c r="A24" s="12" t="s">
        <v>18</v>
      </c>
      <c r="B24" s="10"/>
      <c r="C24" s="13">
        <v>97500</v>
      </c>
    </row>
    <row r="25" spans="1:3">
      <c r="A25" s="12" t="s">
        <v>19</v>
      </c>
      <c r="B25" s="10"/>
      <c r="C25" s="13">
        <v>4300</v>
      </c>
    </row>
    <row r="26" spans="1:3">
      <c r="A26" s="12" t="s">
        <v>20</v>
      </c>
      <c r="B26" s="10"/>
      <c r="C26" s="13">
        <v>24532.94</v>
      </c>
    </row>
    <row r="27" spans="1:3">
      <c r="A27" s="12" t="s">
        <v>21</v>
      </c>
      <c r="B27" s="10"/>
      <c r="C27" s="13">
        <v>16964040.91</v>
      </c>
    </row>
    <row r="28" spans="1:3" ht="15.75" thickBot="1">
      <c r="A28" s="9" t="s">
        <v>22</v>
      </c>
      <c r="B28" s="10"/>
      <c r="C28" s="17">
        <f>SUM(C24:C27)</f>
        <v>17090373.850000001</v>
      </c>
    </row>
    <row r="29" spans="1:3" ht="15.75" thickTop="1">
      <c r="A29" s="9" t="s">
        <v>23</v>
      </c>
      <c r="B29" s="10"/>
      <c r="C29" s="15"/>
    </row>
    <row r="30" spans="1:3">
      <c r="A30" s="12" t="s">
        <v>24</v>
      </c>
      <c r="B30" s="10"/>
      <c r="C30" s="13">
        <v>1462500</v>
      </c>
    </row>
    <row r="31" spans="1:3">
      <c r="A31" s="12" t="s">
        <v>25</v>
      </c>
      <c r="B31" s="10"/>
      <c r="C31" s="13">
        <v>784480.07</v>
      </c>
    </row>
    <row r="32" spans="1:3">
      <c r="A32" s="9" t="s">
        <v>26</v>
      </c>
      <c r="B32" s="10"/>
      <c r="C32" s="14">
        <v>2246980.0699999998</v>
      </c>
    </row>
    <row r="33" spans="1:3" ht="15.75" thickBot="1">
      <c r="A33" s="9" t="s">
        <v>27</v>
      </c>
      <c r="B33" s="7"/>
      <c r="C33" s="17">
        <f>+C28+C32</f>
        <v>19337353.920000002</v>
      </c>
    </row>
    <row r="34" spans="1:3" ht="15.75" thickTop="1">
      <c r="A34" s="9"/>
      <c r="B34" s="7"/>
      <c r="C34" s="15"/>
    </row>
    <row r="35" spans="1:3">
      <c r="A35" s="9" t="s">
        <v>28</v>
      </c>
      <c r="B35" s="10"/>
      <c r="C35" s="15"/>
    </row>
    <row r="36" spans="1:3" ht="15.75" thickBot="1">
      <c r="A36" s="12" t="s">
        <v>29</v>
      </c>
      <c r="B36" s="18"/>
      <c r="C36" s="19">
        <v>101450000</v>
      </c>
    </row>
    <row r="37" spans="1:3">
      <c r="A37" s="12" t="s">
        <v>30</v>
      </c>
      <c r="B37" s="10"/>
      <c r="C37" s="13">
        <v>1365082.61</v>
      </c>
    </row>
    <row r="38" spans="1:3">
      <c r="A38" s="12" t="s">
        <v>31</v>
      </c>
      <c r="B38" s="10"/>
      <c r="C38" s="13">
        <v>7302872.9000000004</v>
      </c>
    </row>
    <row r="39" spans="1:3">
      <c r="A39" s="12" t="s">
        <v>32</v>
      </c>
      <c r="B39" s="10"/>
      <c r="C39" s="13">
        <v>2595823.9599999995</v>
      </c>
    </row>
    <row r="40" spans="1:3">
      <c r="A40" s="9" t="s">
        <v>33</v>
      </c>
      <c r="B40" s="7"/>
      <c r="C40" s="14">
        <f>SUM(C36:C39)</f>
        <v>112713779.47</v>
      </c>
    </row>
    <row r="41" spans="1:3" ht="15.75" thickBot="1">
      <c r="A41" s="9" t="s">
        <v>34</v>
      </c>
      <c r="B41" s="7"/>
      <c r="C41" s="17">
        <f>+C33+C40</f>
        <v>132051133.39</v>
      </c>
    </row>
    <row r="42" spans="1:3" ht="15.75" thickTop="1">
      <c r="A42" s="20"/>
      <c r="B42" s="20"/>
      <c r="C42" s="21"/>
    </row>
    <row r="43" spans="1:3">
      <c r="A43" s="20"/>
      <c r="B43" s="20"/>
      <c r="C43" s="22"/>
    </row>
    <row r="44" spans="1:3">
      <c r="C44" s="23"/>
    </row>
  </sheetData>
  <mergeCells count="3">
    <mergeCell ref="A2:C2"/>
    <mergeCell ref="A4:C4"/>
    <mergeCell ref="A5:C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6A505D-8034-4ECC-8E36-C8A1E0D0B3D6}">
  <dimension ref="A1:C30"/>
  <sheetViews>
    <sheetView tabSelected="1" workbookViewId="0">
      <selection activeCell="A2" sqref="A2:C2"/>
    </sheetView>
  </sheetViews>
  <sheetFormatPr baseColWidth="10" defaultRowHeight="15"/>
  <cols>
    <col min="1" max="1" width="40" customWidth="1"/>
    <col min="2" max="2" width="21.85546875" customWidth="1"/>
    <col min="3" max="3" width="21.5703125" customWidth="1"/>
  </cols>
  <sheetData>
    <row r="1" spans="1:3">
      <c r="A1" s="49"/>
      <c r="B1" s="49"/>
      <c r="C1" s="49"/>
    </row>
    <row r="2" spans="1:3">
      <c r="A2" s="46" t="s">
        <v>0</v>
      </c>
      <c r="B2" s="46"/>
      <c r="C2" s="46"/>
    </row>
    <row r="3" spans="1:3">
      <c r="A3" s="3" t="s">
        <v>1</v>
      </c>
      <c r="B3" s="3"/>
      <c r="C3" s="3"/>
    </row>
    <row r="4" spans="1:3">
      <c r="A4" s="47" t="s">
        <v>2</v>
      </c>
      <c r="B4" s="47"/>
      <c r="C4" s="47"/>
    </row>
    <row r="5" spans="1:3" ht="15.75" thickBot="1">
      <c r="A5" s="48" t="s">
        <v>3</v>
      </c>
      <c r="B5" s="48"/>
      <c r="C5" s="48"/>
    </row>
    <row r="7" spans="1:3" ht="15.75" thickBot="1">
      <c r="A7" s="24"/>
      <c r="B7" s="24"/>
      <c r="C7" s="8">
        <v>2022</v>
      </c>
    </row>
    <row r="8" spans="1:3">
      <c r="A8" s="25" t="s">
        <v>35</v>
      </c>
      <c r="B8" s="25"/>
      <c r="C8" s="26"/>
    </row>
    <row r="9" spans="1:3">
      <c r="A9" s="27" t="s">
        <v>36</v>
      </c>
      <c r="B9" s="27"/>
      <c r="C9" s="28">
        <f>+[2]BC!E132</f>
        <v>65000</v>
      </c>
    </row>
    <row r="10" spans="1:3">
      <c r="A10" s="29" t="s">
        <v>37</v>
      </c>
      <c r="B10" s="27"/>
      <c r="C10" s="28">
        <f>+[2]BC!E134-[2]BC!E79</f>
        <v>2957799.9899999998</v>
      </c>
    </row>
    <row r="11" spans="1:3">
      <c r="A11" s="27" t="s">
        <v>38</v>
      </c>
      <c r="B11" s="27"/>
      <c r="C11" s="30">
        <f>+[2]BC!E135</f>
        <v>2495</v>
      </c>
    </row>
    <row r="12" spans="1:3">
      <c r="A12" s="27"/>
      <c r="B12" s="27"/>
      <c r="C12" s="31">
        <f>SUM(C9:C11)</f>
        <v>3025294.9899999998</v>
      </c>
    </row>
    <row r="13" spans="1:3">
      <c r="A13" s="24"/>
      <c r="B13" s="24"/>
      <c r="C13" s="32"/>
    </row>
    <row r="14" spans="1:3">
      <c r="A14" s="25" t="s">
        <v>39</v>
      </c>
      <c r="B14" s="25"/>
      <c r="C14" s="32"/>
    </row>
    <row r="15" spans="1:3">
      <c r="A15" s="27" t="s">
        <v>40</v>
      </c>
      <c r="B15" s="27"/>
      <c r="C15" s="33">
        <f>+[2]BC!E52+[2]BC!E71+[2]BC!E73</f>
        <v>117752.44</v>
      </c>
    </row>
    <row r="16" spans="1:3">
      <c r="A16" s="34" t="s">
        <v>41</v>
      </c>
      <c r="B16" s="34"/>
      <c r="C16" s="33">
        <f>+[2]BC!E81+[2]BC!E85</f>
        <v>95304.45</v>
      </c>
    </row>
    <row r="17" spans="1:3">
      <c r="A17" s="34"/>
      <c r="B17" s="34"/>
      <c r="C17" s="33">
        <f>SUM(C15:C16)</f>
        <v>213056.89</v>
      </c>
    </row>
    <row r="18" spans="1:3">
      <c r="A18" s="25" t="s">
        <v>42</v>
      </c>
      <c r="B18" s="25"/>
      <c r="C18" s="35">
        <f>+C12-C17</f>
        <v>2812238.0999999996</v>
      </c>
    </row>
    <row r="19" spans="1:3">
      <c r="A19" s="36"/>
      <c r="B19" s="36"/>
      <c r="C19" s="33"/>
    </row>
    <row r="20" spans="1:3">
      <c r="A20" s="27" t="s">
        <v>43</v>
      </c>
      <c r="B20" s="27"/>
      <c r="C20" s="33">
        <f>+[2]BC!E136</f>
        <v>13461.61</v>
      </c>
    </row>
    <row r="21" spans="1:3">
      <c r="A21" s="27" t="s">
        <v>44</v>
      </c>
      <c r="B21" s="27"/>
      <c r="C21" s="33">
        <f>+[2]BC!E76-[2]BC!E79</f>
        <v>213689.41</v>
      </c>
    </row>
    <row r="22" spans="1:3">
      <c r="A22" s="27" t="s">
        <v>45</v>
      </c>
      <c r="B22" s="27"/>
      <c r="C22" s="30">
        <f>+[2]BC!E139-[2]BC!E89</f>
        <v>8025.2100000000009</v>
      </c>
    </row>
    <row r="23" spans="1:3">
      <c r="A23" s="25" t="s">
        <v>46</v>
      </c>
      <c r="B23" s="25"/>
      <c r="C23" s="37">
        <f>+C18-C21+C22+C20</f>
        <v>2620035.5099999993</v>
      </c>
    </row>
    <row r="24" spans="1:3">
      <c r="A24" s="36" t="s">
        <v>47</v>
      </c>
      <c r="B24" s="36"/>
      <c r="C24" s="33">
        <v>24211.55</v>
      </c>
    </row>
    <row r="25" spans="1:3">
      <c r="A25" s="36"/>
      <c r="B25" s="36"/>
      <c r="C25" s="33"/>
    </row>
    <row r="26" spans="1:3">
      <c r="A26" s="38" t="s">
        <v>48</v>
      </c>
      <c r="B26" s="39"/>
      <c r="C26" s="40">
        <f>+C23-C24</f>
        <v>2595823.9599999995</v>
      </c>
    </row>
    <row r="27" spans="1:3">
      <c r="A27" s="41"/>
      <c r="B27" s="41"/>
      <c r="C27" s="42"/>
    </row>
    <row r="28" spans="1:3">
      <c r="A28" s="43"/>
      <c r="B28" s="43"/>
      <c r="C28" s="13"/>
    </row>
    <row r="29" spans="1:3">
      <c r="A29" s="20"/>
      <c r="B29" s="20"/>
      <c r="C29" s="44"/>
    </row>
    <row r="30" spans="1:3">
      <c r="A30" s="20"/>
      <c r="B30" s="20"/>
      <c r="C30" s="45"/>
    </row>
  </sheetData>
  <mergeCells count="4">
    <mergeCell ref="A1:C1"/>
    <mergeCell ref="A2:C2"/>
    <mergeCell ref="A4:C4"/>
    <mergeCell ref="A5:C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BG</vt:lpstr>
      <vt:lpstr>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Karla Vanessa Aguilar Ayala</dc:creator>
  <cp:lastModifiedBy>Karla Vanessa Aguilar Ayala</cp:lastModifiedBy>
  <cp:lastPrinted>2022-06-08T15:25:08Z</cp:lastPrinted>
  <dcterms:created xsi:type="dcterms:W3CDTF">2022-06-08T15:18:31Z</dcterms:created>
  <dcterms:modified xsi:type="dcterms:W3CDTF">2022-06-08T15:55:56Z</dcterms:modified>
</cp:coreProperties>
</file>