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STADOS FINANCIEROS\MARZO\"/>
    </mc:Choice>
  </mc:AlternateContent>
  <xr:revisionPtr revIDLastSave="0" documentId="13_ncr:1_{10C77E9D-8EE3-4A99-A25E-F2ABC1162B4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  <externalReference r:id="rId12"/>
  </externalReferences>
  <definedNames>
    <definedName name="_xlnm._FilterDatabase" localSheetId="9" hidden="1">Hoja4!$A$7:$G$3028</definedName>
    <definedName name="_xlnm.Print_Area" localSheetId="0">BAL!$B$1:$F$76</definedName>
    <definedName name="_xlnm.Print_Area" localSheetId="1">ER!$B$1:$D$50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" l="1"/>
  <c r="E33" i="2"/>
  <c r="I53" i="12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5" i="4" l="1"/>
  <c r="F18" i="4"/>
  <c r="G17" i="4"/>
  <c r="G24" i="4"/>
  <c r="G29" i="4"/>
  <c r="G32" i="4"/>
  <c r="G35" i="4"/>
  <c r="F8" i="4"/>
  <c r="F23" i="4" s="1"/>
  <c r="F30" i="4" s="1"/>
  <c r="E35" i="4"/>
  <c r="E34" i="4"/>
  <c r="G34" i="4" s="1"/>
  <c r="E32" i="4"/>
  <c r="E31" i="4"/>
  <c r="G31" i="4" s="1"/>
  <c r="E29" i="4"/>
  <c r="E28" i="4"/>
  <c r="G28" i="4" s="1"/>
  <c r="E27" i="4"/>
  <c r="G27" i="4" s="1"/>
  <c r="E26" i="4"/>
  <c r="G26" i="4" s="1"/>
  <c r="E24" i="4"/>
  <c r="E22" i="4"/>
  <c r="G22" i="4" s="1"/>
  <c r="E21" i="4"/>
  <c r="G21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6" i="2"/>
  <c r="H28" i="2"/>
  <c r="H14" i="2"/>
  <c r="H20" i="2" s="1"/>
  <c r="G39" i="2"/>
  <c r="I39" i="2" s="1"/>
  <c r="G38" i="2"/>
  <c r="G37" i="2"/>
  <c r="I37" i="2" s="1"/>
  <c r="G34" i="2"/>
  <c r="G31" i="2"/>
  <c r="I31" i="2" s="1"/>
  <c r="G30" i="2"/>
  <c r="I30" i="2" s="1"/>
  <c r="G29" i="2"/>
  <c r="G27" i="2"/>
  <c r="I27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I18" i="2" s="1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5" i="2"/>
  <c r="H40" i="2" s="1"/>
  <c r="H41" i="2" s="1"/>
  <c r="F33" i="4"/>
  <c r="F36" i="4" l="1"/>
  <c r="D18" i="4" l="1"/>
  <c r="E18" i="4" s="1"/>
  <c r="G18" i="4" s="1"/>
  <c r="E14" i="2"/>
  <c r="G14" i="2" s="1"/>
  <c r="I14" i="2" s="1"/>
  <c r="G28" i="2" l="1"/>
  <c r="I28" i="2" s="1"/>
  <c r="G33" i="2" l="1"/>
  <c r="I33" i="2" s="1"/>
  <c r="D50" i="4" l="1"/>
  <c r="E20" i="2" l="1"/>
  <c r="G20" i="2" s="1"/>
  <c r="I20" i="2" s="1"/>
  <c r="E36" i="2" l="1"/>
  <c r="G36" i="2" l="1"/>
  <c r="E35" i="2"/>
  <c r="G35" i="2" l="1"/>
  <c r="I35" i="2" s="1"/>
  <c r="C11" i="10"/>
  <c r="C10" i="10"/>
  <c r="C9" i="10"/>
  <c r="C8" i="10"/>
  <c r="C7" i="10"/>
  <c r="C6" i="10"/>
  <c r="C5" i="10"/>
  <c r="C14" i="10" l="1"/>
  <c r="C12" i="10"/>
  <c r="D25" i="4" l="1"/>
  <c r="E25" i="4" s="1"/>
  <c r="G25" i="4" s="1"/>
  <c r="D8" i="4"/>
  <c r="D23" i="4" l="1"/>
  <c r="E23" i="4" s="1"/>
  <c r="G23" i="4" s="1"/>
  <c r="D30" i="4" l="1"/>
  <c r="E30" i="4" s="1"/>
  <c r="G30" i="4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3" i="4" l="1"/>
  <c r="E33" i="4" s="1"/>
  <c r="G33" i="4" s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D36" i="4" l="1"/>
  <c r="G40" i="2"/>
  <c r="E41" i="2"/>
  <c r="D37" i="4" l="1"/>
  <c r="E36" i="4"/>
  <c r="G36" i="4" s="1"/>
</calcChain>
</file>

<file path=xl/sharedStrings.xml><?xml version="1.0" encoding="utf-8"?>
<sst xmlns="http://schemas.openxmlformats.org/spreadsheetml/2006/main" count="10295" uniqueCount="3959">
  <si>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</si>
  <si>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</si>
  <si>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</si>
  <si>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</si>
  <si>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</si>
  <si>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</si>
  <si>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</si>
  <si>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</si>
  <si>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</si>
  <si>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</si>
  <si>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</si>
  <si>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</si>
  <si>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</si>
  <si>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</si>
  <si>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</si>
  <si>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</si>
  <si>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</si>
  <si>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</si>
  <si>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</si>
  <si>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</si>
  <si>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</si>
  <si>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</si>
  <si>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</si>
  <si>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</si>
  <si>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</si>
  <si>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</si>
  <si>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</si>
  <si>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</si>
  <si>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</si>
  <si>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</si>
  <si>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</si>
  <si>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</si>
  <si>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</si>
  <si>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</si>
  <si>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</si>
  <si>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</si>
  <si>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</si>
  <si>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</si>
  <si>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</si>
  <si>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</si>
  <si>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</si>
  <si>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</si>
  <si>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</si>
  <si>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</si>
  <si>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</si>
  <si>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</si>
  <si>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</si>
  <si>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</si>
  <si>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</si>
  <si>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</si>
  <si>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</si>
  <si>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</si>
  <si>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</si>
  <si>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</si>
  <si>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</si>
  <si>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</si>
  <si>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</si>
  <si>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</si>
  <si>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</si>
  <si>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</si>
  <si>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</si>
  <si>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</si>
  <si>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</si>
  <si>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</si>
  <si>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</si>
  <si>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</si>
  <si>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</si>
  <si>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</si>
  <si>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</si>
  <si>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</si>
  <si>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</si>
  <si>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</si>
  <si>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</si>
  <si>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</si>
  <si>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</si>
  <si>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</si>
  <si>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</si>
  <si>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</si>
  <si>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</si>
  <si>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</si>
  <si>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</si>
  <si>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</si>
  <si>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</si>
  <si>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</si>
  <si>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</si>
  <si>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</si>
  <si>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</si>
  <si>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</si>
  <si>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</si>
  <si>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</si>
  <si>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</si>
  <si>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</si>
  <si>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</si>
  <si>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</si>
  <si>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</si>
  <si>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</si>
  <si>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</si>
  <si>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</si>
  <si>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</si>
  <si>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</si>
  <si>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</si>
  <si>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</si>
  <si>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</si>
  <si>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</si>
  <si>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</si>
  <si>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</si>
  <si>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</si>
  <si>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</si>
  <si>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</si>
  <si>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</si>
  <si>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</si>
  <si>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</si>
  <si>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</si>
  <si>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</si>
  <si>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</si>
  <si>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</si>
  <si>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</si>
  <si>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</si>
  <si>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</si>
  <si>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</si>
  <si>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</si>
  <si>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</si>
  <si>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</si>
  <si>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</si>
  <si>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</si>
  <si>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</si>
  <si>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</si>
  <si>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</si>
  <si>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</si>
  <si>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</si>
  <si>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</si>
  <si>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</si>
  <si>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</si>
  <si>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</si>
  <si>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</si>
  <si>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</si>
  <si>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</si>
  <si>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</si>
  <si>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</si>
  <si>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</si>
  <si>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</si>
  <si>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</si>
  <si>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</si>
  <si>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</si>
  <si>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</si>
  <si>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</si>
  <si>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</si>
  <si>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</si>
  <si>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</si>
  <si>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</si>
  <si>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</si>
  <si>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</si>
  <si>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</si>
  <si>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</si>
  <si>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</si>
  <si>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</si>
  <si>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</si>
  <si>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</si>
  <si>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</si>
  <si>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</si>
  <si>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</si>
  <si>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</si>
  <si>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</si>
  <si>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</si>
  <si>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</si>
  <si>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</si>
  <si>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</si>
  <si>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</si>
  <si>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</si>
  <si>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</si>
  <si>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</si>
  <si>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</si>
  <si>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</si>
  <si>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</si>
  <si>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</si>
  <si>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</si>
  <si>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</si>
  <si>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</si>
  <si>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</si>
  <si>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</si>
  <si>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</si>
  <si>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</si>
  <si>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</si>
  <si>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</si>
  <si>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</si>
  <si>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</si>
  <si>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</si>
  <si>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</si>
  <si>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</si>
  <si>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</si>
  <si>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</si>
  <si>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</si>
  <si>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</si>
  <si>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</si>
  <si>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</si>
  <si>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</si>
  <si>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</si>
  <si>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</si>
  <si>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</si>
  <si>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</si>
  <si>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</si>
  <si>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</si>
  <si>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</si>
  <si>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</si>
  <si>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</si>
  <si>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</si>
  <si>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</si>
  <si>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</si>
  <si>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</si>
  <si>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</si>
  <si>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</si>
  <si>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</si>
  <si>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</si>
  <si>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</si>
  <si>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</si>
  <si>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</si>
  <si>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</si>
  <si>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</si>
  <si>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</si>
  <si>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</si>
  <si>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</si>
  <si>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</si>
  <si>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</si>
  <si>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</si>
  <si>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</si>
  <si>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</si>
  <si>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</si>
  <si>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</si>
  <si>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</si>
  <si>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</si>
  <si>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</si>
  <si>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</si>
  <si>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</si>
  <si>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</si>
  <si>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</si>
  <si>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</si>
  <si>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</si>
  <si>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</si>
  <si>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</si>
  <si>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</si>
  <si>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</si>
  <si>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</si>
  <si>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</si>
  <si>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</si>
  <si>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</si>
  <si>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</si>
  <si>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</si>
  <si>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</si>
  <si>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</si>
  <si>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</si>
  <si>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</si>
  <si>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</si>
  <si>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</si>
  <si>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</si>
  <si>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</si>
  <si>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</si>
  <si>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</si>
  <si>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</si>
  <si>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</si>
  <si>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</si>
  <si>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</si>
  <si>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</si>
  <si>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</si>
  <si>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</si>
  <si>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</si>
  <si>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</si>
  <si>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</si>
  <si>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</si>
  <si>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</si>
  <si>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</si>
  <si>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</si>
  <si>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</si>
  <si>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</si>
  <si>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</si>
  <si>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</si>
  <si>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</si>
  <si>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</si>
  <si>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</si>
  <si>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</si>
  <si>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</si>
  <si>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</si>
  <si>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</si>
  <si>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</si>
  <si>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</si>
  <si>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</si>
  <si>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</si>
  <si>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</si>
  <si>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</si>
  <si>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</si>
  <si>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</si>
  <si>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</si>
  <si>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</si>
  <si>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</si>
  <si>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</si>
  <si>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</si>
  <si>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</si>
  <si>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</si>
  <si>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</si>
  <si>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</si>
  <si>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</si>
  <si>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</si>
  <si>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</si>
  <si>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</si>
  <si>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</si>
  <si>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</si>
  <si>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</si>
  <si>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</si>
  <si>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</si>
  <si>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</si>
  <si>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</si>
  <si>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</si>
  <si>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</si>
  <si>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</si>
  <si>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</si>
  <si>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</si>
  <si>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</si>
  <si>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</si>
  <si>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</si>
  <si>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</si>
  <si>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</si>
  <si>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</si>
  <si>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</si>
  <si>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</si>
  <si>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</si>
  <si>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</si>
  <si>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</si>
  <si>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</si>
  <si>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</si>
  <si>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</si>
  <si>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</si>
  <si>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</si>
  <si>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</si>
  <si>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</si>
  <si>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</si>
  <si>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</si>
  <si>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</si>
  <si>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</si>
  <si>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</si>
  <si>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</si>
  <si>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</si>
  <si>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</si>
  <si>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</si>
  <si>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</si>
  <si>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</si>
  <si>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</si>
  <si>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</si>
  <si>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</si>
  <si>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</si>
  <si>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</si>
  <si>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</si>
  <si>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</si>
  <si>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</si>
  <si>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</si>
  <si>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</si>
  <si>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</si>
  <si>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</si>
  <si>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</si>
  <si>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</si>
  <si>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</si>
  <si>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</si>
  <si>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</si>
  <si>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</si>
  <si>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</si>
  <si>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</si>
  <si>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</si>
  <si>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</si>
  <si>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</si>
  <si>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</si>
  <si>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</si>
  <si>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</si>
  <si>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</si>
  <si>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</si>
  <si>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</si>
  <si>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</si>
  <si>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</si>
  <si>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</si>
  <si>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</si>
  <si>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</si>
  <si>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</si>
  <si>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</si>
  <si>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</si>
  <si>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</si>
  <si>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</si>
  <si>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</si>
  <si>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</si>
  <si>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</si>
  <si>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</si>
  <si>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</si>
  <si>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</si>
  <si>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</si>
  <si>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</si>
  <si>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</si>
  <si>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</si>
  <si>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</si>
  <si>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</si>
  <si>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</si>
  <si>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</si>
  <si>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</si>
  <si>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</si>
  <si>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</si>
  <si>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</si>
  <si>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</si>
  <si>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</si>
  <si>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</si>
  <si>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</si>
  <si>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</si>
  <si>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</si>
  <si>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</si>
  <si>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</si>
  <si>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</si>
  <si>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</si>
  <si>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</si>
  <si>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</si>
  <si>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</si>
  <si>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</si>
  <si>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</si>
  <si>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</si>
  <si>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</si>
  <si>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</si>
  <si>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</si>
  <si>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</si>
  <si>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</si>
  <si>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</si>
  <si>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</si>
  <si>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</si>
  <si>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</si>
  <si>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</si>
  <si>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</si>
  <si>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</si>
  <si>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</si>
  <si>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</si>
  <si>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</si>
  <si>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</si>
  <si>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</si>
  <si>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</si>
  <si>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</si>
  <si>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</si>
  <si>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</si>
  <si>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</si>
  <si>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</si>
  <si>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</si>
  <si>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</si>
  <si>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</si>
  <si>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</si>
  <si>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</si>
  <si>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</si>
  <si>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</si>
  <si>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</si>
  <si>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</si>
  <si>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</si>
  <si>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</si>
  <si>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</si>
  <si>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</si>
  <si>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</si>
  <si>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</si>
  <si>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</si>
  <si>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</si>
  <si>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</si>
  <si>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</si>
  <si>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</si>
  <si>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</si>
  <si>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</si>
  <si>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</si>
  <si>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</si>
  <si>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</si>
  <si>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</si>
  <si>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</si>
  <si>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</si>
  <si>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</si>
  <si>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</si>
  <si>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</si>
  <si>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</si>
  <si>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</si>
  <si>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</si>
  <si>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</si>
  <si>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</si>
  <si>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</si>
  <si>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</si>
  <si>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</si>
  <si>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</si>
  <si>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</si>
  <si>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</si>
  <si>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</si>
  <si>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</si>
  <si>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</si>
  <si>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</si>
  <si>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</si>
  <si>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</si>
  <si>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</si>
  <si>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</si>
  <si>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</si>
  <si>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</si>
  <si>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</si>
  <si>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</si>
  <si>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</si>
  <si>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</si>
  <si>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</si>
  <si>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</si>
  <si>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</si>
  <si>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</si>
  <si>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</si>
  <si>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</si>
  <si>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</si>
  <si>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</si>
  <si>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</si>
  <si>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</si>
  <si>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</si>
  <si>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</si>
  <si>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</si>
  <si>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</si>
  <si>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</si>
  <si>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</si>
  <si>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</si>
  <si>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</si>
  <si>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</si>
  <si>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</si>
  <si>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</si>
  <si>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</si>
  <si>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</si>
  <si>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</si>
  <si>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</si>
  <si>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</si>
  <si>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</si>
  <si>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</si>
  <si>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</si>
  <si>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</si>
  <si>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</si>
  <si>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</si>
  <si>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</si>
  <si>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</si>
  <si>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</si>
  <si>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</si>
  <si>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</si>
  <si>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</si>
  <si>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</si>
  <si>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</si>
  <si>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</si>
  <si>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</si>
  <si>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</si>
  <si>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</si>
  <si>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</si>
  <si>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</si>
  <si>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</si>
  <si>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</si>
  <si>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</si>
  <si>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</si>
  <si>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</si>
  <si>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</si>
  <si>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</si>
  <si>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</si>
  <si>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</si>
  <si>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</si>
  <si>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</si>
  <si>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</si>
  <si>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</si>
  <si>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</si>
  <si>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</si>
  <si>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</si>
  <si>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</si>
  <si>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</si>
  <si>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</si>
  <si>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</si>
  <si>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</si>
  <si>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</si>
  <si>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</si>
  <si>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</si>
  <si>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</si>
  <si>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</si>
  <si>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</si>
  <si>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</si>
  <si>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</si>
  <si>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</si>
  <si>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</si>
  <si>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</si>
  <si>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</si>
  <si>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</si>
  <si>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</si>
  <si>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</si>
  <si>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</si>
  <si>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</si>
  <si>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</si>
  <si>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</si>
  <si>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</si>
  <si>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</si>
  <si>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</si>
  <si>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</si>
  <si>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</si>
  <si>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</si>
  <si>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</si>
  <si>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</si>
  <si>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</si>
  <si>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</si>
  <si>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</si>
  <si>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</si>
  <si>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</si>
  <si>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</si>
  <si>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</si>
  <si>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</si>
  <si>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</si>
  <si>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</si>
  <si>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</si>
  <si>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</si>
  <si>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</si>
  <si>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</si>
  <si>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</si>
  <si>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</si>
  <si>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</si>
  <si>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</si>
  <si>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</si>
  <si>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</si>
  <si>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</si>
  <si>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</si>
  <si>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</si>
  <si>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</si>
  <si>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</si>
  <si>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</si>
  <si>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</si>
  <si>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</si>
  <si>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</si>
  <si>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</si>
  <si>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</si>
  <si>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</si>
  <si>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</si>
  <si>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</si>
  <si>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</si>
  <si>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</si>
  <si>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</si>
  <si>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</si>
  <si>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</si>
  <si>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</si>
  <si>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</si>
  <si>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</si>
  <si>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</si>
  <si>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</si>
  <si>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</si>
  <si>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</si>
  <si>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</si>
  <si>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</si>
  <si>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</si>
  <si>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</si>
  <si>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</si>
  <si>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</si>
  <si>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</si>
  <si>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</si>
  <si>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</si>
  <si>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</si>
  <si>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</si>
  <si>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</si>
  <si>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</si>
  <si>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</si>
  <si>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</si>
  <si>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</si>
  <si>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</si>
  <si>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</si>
  <si>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</si>
  <si>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</si>
  <si>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</si>
  <si>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</si>
  <si>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</si>
  <si>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</si>
  <si>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</si>
  <si>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</si>
  <si>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</si>
  <si>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</si>
  <si>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</si>
  <si>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</si>
  <si>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</si>
  <si>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</si>
  <si>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</si>
  <si>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</si>
  <si>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</si>
  <si>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</si>
  <si>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</si>
  <si>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</si>
  <si>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</si>
  <si>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</si>
  <si>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</si>
  <si>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</si>
  <si>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</si>
  <si>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</si>
  <si>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</si>
  <si>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</si>
  <si>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</si>
  <si>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</si>
  <si>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</si>
  <si>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</si>
  <si>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</si>
  <si>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</si>
  <si>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</si>
  <si>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</si>
  <si>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</si>
  <si>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</si>
  <si>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</si>
  <si>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</si>
  <si>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</si>
  <si>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</si>
  <si>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</si>
  <si>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</si>
  <si>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</si>
  <si>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</si>
  <si>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</si>
  <si>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</si>
  <si>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</si>
  <si>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</si>
  <si>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</si>
  <si>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</si>
  <si>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</si>
  <si>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</si>
  <si>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</si>
  <si>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</si>
  <si>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</si>
  <si>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</si>
  <si>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</si>
  <si>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</si>
  <si>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</si>
  <si>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</si>
  <si>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</si>
  <si>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</si>
  <si>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</si>
  <si>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</si>
  <si>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</si>
  <si>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</si>
  <si>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</si>
  <si>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</si>
  <si>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</si>
  <si>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</si>
  <si>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</si>
  <si>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</si>
  <si>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</si>
  <si>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</si>
  <si>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</si>
  <si>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</si>
  <si>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</si>
  <si>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</si>
  <si>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</si>
  <si>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</si>
  <si>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</si>
  <si>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</si>
  <si>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</si>
  <si>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</si>
  <si>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</si>
  <si>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</si>
  <si>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</si>
  <si>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</si>
  <si>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</si>
  <si>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</si>
  <si>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</si>
  <si>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</si>
  <si>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</si>
  <si>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</si>
  <si>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</si>
  <si>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</si>
  <si>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</si>
  <si>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</si>
  <si>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</si>
  <si>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</si>
  <si>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</si>
  <si>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</si>
  <si>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</si>
  <si>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</si>
  <si>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</si>
  <si>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</si>
  <si>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</si>
  <si>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</si>
  <si>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</si>
  <si>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</si>
  <si>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</si>
  <si>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</si>
  <si>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</si>
  <si>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</si>
  <si>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</si>
  <si>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</si>
  <si>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</si>
  <si>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</si>
  <si>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</si>
  <si>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</si>
  <si>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</si>
  <si>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</si>
  <si>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</si>
  <si>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</si>
  <si>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</si>
  <si>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</si>
  <si>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</si>
  <si>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</si>
  <si>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</si>
  <si>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</si>
  <si>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</si>
  <si>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</si>
  <si>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</si>
  <si>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</si>
  <si>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</si>
  <si>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</si>
  <si>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</si>
  <si>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</si>
  <si>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</si>
  <si>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</si>
  <si>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</si>
  <si>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</si>
  <si>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</si>
  <si>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</si>
  <si>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</si>
  <si>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</si>
  <si>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</si>
  <si>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</si>
  <si>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</si>
  <si>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</si>
  <si>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</si>
  <si>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</si>
  <si>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</si>
  <si>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</si>
  <si>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</si>
  <si>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</si>
  <si>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</si>
  <si>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</si>
  <si>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</si>
  <si>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</si>
  <si>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</si>
  <si>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</si>
  <si>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</si>
  <si>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</si>
  <si>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</si>
  <si>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</si>
  <si>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</si>
  <si>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</si>
  <si>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</si>
  <si>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</si>
  <si>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</si>
  <si>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</si>
  <si>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</si>
  <si>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</si>
  <si>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</si>
  <si>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</si>
  <si>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</si>
  <si>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</si>
  <si>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</si>
  <si>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</si>
  <si>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</si>
  <si>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</si>
  <si>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</si>
  <si>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</si>
  <si>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</si>
  <si>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</si>
  <si>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</si>
  <si>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</si>
  <si>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</si>
  <si>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</si>
  <si>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</si>
  <si>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</si>
  <si>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</si>
  <si>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</si>
  <si>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</si>
  <si>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</si>
  <si>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</si>
  <si>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</si>
  <si>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</si>
  <si>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</si>
  <si>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</si>
  <si>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</si>
  <si>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</si>
  <si>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</si>
  <si>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</si>
  <si>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</si>
  <si>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</si>
  <si>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</si>
  <si>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</si>
  <si>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</si>
  <si>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</si>
  <si>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</si>
  <si>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</si>
  <si>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</si>
  <si>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</si>
  <si>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</si>
  <si>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</si>
  <si>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</si>
  <si>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</si>
  <si>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</si>
  <si>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</si>
  <si>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</si>
  <si>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</si>
  <si>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</si>
  <si>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</si>
  <si>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</si>
  <si>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</si>
  <si>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</si>
  <si>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</si>
  <si>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</si>
  <si>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</si>
  <si>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</si>
  <si>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</si>
  <si>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</si>
  <si>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</si>
  <si>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</si>
  <si>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</si>
  <si>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</si>
  <si>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</si>
  <si>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</si>
  <si>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</si>
  <si>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</si>
  <si>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</si>
  <si>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</si>
  <si>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</si>
  <si>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</si>
  <si>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</si>
  <si>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</si>
  <si>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</si>
  <si>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</si>
  <si>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</si>
  <si>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</si>
  <si>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</si>
  <si>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</si>
  <si>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</si>
  <si>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</si>
  <si>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</si>
  <si>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</si>
  <si>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</si>
  <si>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</si>
  <si>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</si>
  <si>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</si>
  <si>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</si>
  <si>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</si>
  <si>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</si>
  <si>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</si>
  <si>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</si>
  <si>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</si>
  <si>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</si>
  <si>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</si>
  <si>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</si>
  <si>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</si>
  <si>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</si>
  <si>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</si>
  <si>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</si>
  <si>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</si>
  <si>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</si>
  <si>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</si>
  <si>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</si>
  <si>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</si>
  <si>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</si>
  <si>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</si>
  <si>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</si>
  <si>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</si>
  <si>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</si>
  <si>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</si>
  <si>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</si>
  <si>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</si>
  <si>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</si>
  <si>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</si>
  <si>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</si>
  <si>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</si>
  <si>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</si>
  <si>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</si>
  <si>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</si>
  <si>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</si>
  <si>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</si>
  <si>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</si>
  <si>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</si>
  <si>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</si>
  <si>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</si>
  <si>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</si>
  <si>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</si>
  <si>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</si>
  <si>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</si>
  <si>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</si>
  <si>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</si>
  <si>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</si>
  <si>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</si>
  <si>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</si>
  <si>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</si>
  <si>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</si>
  <si>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</si>
  <si>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</si>
  <si>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</si>
  <si>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</si>
  <si>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</si>
  <si>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</si>
  <si>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</si>
  <si>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</si>
  <si>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</si>
  <si>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</si>
  <si>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</si>
  <si>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</si>
  <si>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</si>
  <si>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</si>
  <si>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</si>
  <si>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</si>
  <si>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</si>
  <si>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</si>
  <si>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</si>
  <si>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</si>
  <si>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</si>
  <si>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</si>
  <si>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</si>
  <si>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</si>
  <si>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</si>
  <si>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</si>
  <si>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</si>
  <si>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</si>
  <si>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</si>
  <si>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</si>
  <si>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</si>
  <si>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</si>
  <si>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</si>
  <si>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</si>
  <si>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</si>
  <si>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</si>
  <si>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</si>
  <si>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</si>
  <si>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</si>
  <si>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</si>
  <si>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</si>
  <si>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</si>
  <si>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</si>
  <si>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</si>
  <si>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</si>
  <si>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</si>
  <si>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</si>
  <si>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</si>
  <si>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</si>
  <si>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</si>
  <si>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</si>
  <si>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</si>
  <si>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</si>
  <si>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</si>
  <si>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</si>
  <si>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</si>
  <si>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</si>
  <si>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</si>
  <si>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</si>
  <si>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</si>
  <si>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</si>
  <si>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</si>
  <si>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</si>
  <si>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</si>
  <si>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</si>
  <si>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</si>
  <si>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</si>
  <si>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</si>
  <si>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</si>
  <si>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</si>
  <si>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</si>
  <si>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</si>
  <si>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</si>
  <si>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</si>
  <si>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</si>
  <si>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</si>
  <si>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</si>
  <si>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</si>
  <si>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</si>
  <si>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</si>
  <si>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</si>
  <si>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</si>
  <si>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</si>
  <si>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</si>
  <si>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</si>
  <si>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</si>
  <si>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</si>
  <si>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</si>
  <si>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</si>
  <si>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</si>
  <si>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</si>
  <si>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</si>
  <si>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</si>
  <si>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</si>
  <si>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</si>
  <si>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</si>
  <si>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</si>
  <si>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</si>
  <si>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</si>
  <si>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</si>
  <si>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</si>
  <si>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</si>
  <si>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</si>
  <si>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</si>
  <si>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</si>
  <si>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</si>
  <si>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</si>
  <si>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</si>
  <si>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</si>
  <si>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</si>
  <si>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</si>
  <si>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</si>
  <si>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</si>
  <si>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</si>
  <si>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</si>
  <si>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</si>
  <si>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</si>
  <si>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</si>
  <si>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</si>
  <si>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</si>
  <si>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</si>
  <si>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</si>
  <si>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</si>
  <si>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</si>
  <si>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</si>
  <si>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</si>
  <si>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</si>
  <si>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</si>
  <si>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</si>
  <si>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</si>
  <si>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</si>
  <si>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</si>
  <si>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</si>
  <si>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</si>
  <si>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</si>
  <si>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</si>
  <si>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</si>
  <si>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</si>
  <si>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</si>
  <si>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</si>
  <si>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</si>
  <si>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</si>
  <si>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</si>
  <si>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</si>
  <si>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</si>
  <si>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</si>
  <si>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</si>
  <si>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</si>
  <si>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</si>
  <si>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</si>
  <si>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</si>
  <si>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</si>
  <si>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</si>
  <si>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</si>
  <si>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</si>
  <si>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</si>
  <si>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</si>
  <si>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</si>
  <si>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</si>
  <si>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</si>
  <si>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</si>
  <si>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</si>
  <si>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</si>
  <si>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</si>
  <si>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</si>
  <si>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</si>
  <si>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</si>
  <si>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</si>
  <si>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</si>
  <si>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</si>
  <si>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</si>
  <si>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</si>
  <si>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</si>
  <si>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</si>
  <si>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</si>
  <si>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</si>
  <si>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</si>
  <si>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</si>
  <si>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</si>
  <si>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</si>
  <si>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</si>
  <si>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</si>
  <si>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</si>
  <si>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</si>
  <si>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</si>
  <si>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</si>
  <si>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</si>
  <si>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</si>
  <si>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</si>
  <si>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</si>
  <si>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</si>
  <si>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</si>
  <si>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</si>
  <si>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</si>
  <si>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</si>
  <si>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</si>
  <si>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</si>
  <si>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</si>
  <si>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</si>
  <si>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</si>
  <si>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</si>
  <si>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</si>
  <si>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</si>
  <si>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</si>
  <si>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</si>
  <si>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</si>
  <si>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</si>
  <si>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</si>
  <si>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</si>
  <si>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</si>
  <si>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</si>
  <si>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</si>
  <si>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</si>
  <si>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</si>
  <si>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</si>
  <si>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</si>
  <si>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</si>
  <si>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</si>
  <si>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</si>
  <si>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</si>
  <si>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</si>
  <si>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</si>
  <si>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</si>
  <si>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</si>
  <si>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</si>
  <si>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</si>
  <si>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</si>
  <si>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</si>
  <si>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</si>
  <si>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</si>
  <si>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</si>
  <si>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</si>
  <si>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</si>
  <si>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</si>
  <si>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</si>
  <si>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</si>
  <si>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</si>
  <si>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</si>
  <si>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</si>
  <si>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</si>
  <si>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</si>
  <si>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</si>
  <si>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</si>
  <si>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</si>
  <si>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</si>
  <si>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</si>
  <si>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</si>
  <si>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</si>
  <si>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</si>
  <si>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</si>
  <si>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</si>
  <si>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</si>
  <si>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</si>
  <si>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</si>
  <si>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</si>
  <si>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</si>
  <si>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</si>
  <si>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</si>
  <si>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</si>
  <si>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</si>
  <si>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</si>
  <si>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</si>
  <si>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</si>
  <si>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</si>
  <si>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</si>
  <si>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</si>
  <si>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</si>
  <si>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</si>
  <si>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</si>
  <si>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</si>
  <si>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</si>
  <si>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</si>
  <si>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</si>
  <si>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</si>
  <si>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</si>
  <si>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</si>
  <si>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</si>
  <si>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</si>
  <si>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</si>
  <si>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</si>
  <si>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</si>
  <si>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</si>
  <si>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</si>
  <si>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</si>
  <si>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</si>
  <si>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</si>
  <si>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</si>
  <si>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</si>
  <si>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</si>
  <si>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</si>
  <si>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</si>
  <si>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</si>
  <si>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</si>
  <si>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</si>
  <si>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</si>
  <si>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</si>
  <si>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</si>
  <si>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</si>
  <si>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</si>
  <si>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</si>
  <si>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</si>
  <si>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</si>
  <si>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</si>
  <si>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</si>
  <si>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</si>
  <si>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</si>
  <si>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</si>
  <si>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</si>
  <si>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</si>
  <si>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</si>
  <si>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</si>
  <si>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</si>
  <si>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</si>
  <si>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</si>
  <si>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</si>
  <si>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</si>
  <si>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</si>
  <si>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</si>
  <si>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</si>
  <si>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</si>
  <si>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</si>
  <si>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</si>
  <si>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</si>
  <si>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</si>
  <si>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</si>
  <si>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</si>
  <si>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</si>
  <si>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</si>
  <si>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</si>
  <si>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</si>
  <si>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</si>
  <si>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</si>
  <si>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</si>
  <si>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</si>
  <si>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</si>
  <si>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</si>
  <si>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</si>
  <si>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</si>
  <si>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</si>
  <si>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</si>
  <si>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</si>
  <si>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</si>
  <si>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</si>
  <si>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</si>
  <si>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</si>
  <si>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</si>
  <si>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</si>
  <si>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</si>
  <si>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</si>
  <si>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</si>
  <si>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</si>
  <si>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</si>
  <si>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</si>
  <si>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</si>
  <si>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</si>
  <si>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</si>
  <si>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</si>
  <si>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</si>
  <si>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</si>
  <si>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</si>
  <si>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</si>
  <si>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</si>
  <si>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</si>
  <si>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</si>
  <si>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</si>
  <si>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</si>
  <si>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</si>
  <si>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</si>
  <si>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</si>
  <si>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</si>
  <si>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</si>
  <si>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</si>
  <si>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</si>
  <si>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</si>
  <si>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</si>
  <si>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</si>
  <si>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</si>
  <si>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</si>
  <si>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</si>
  <si>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</si>
  <si>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</si>
  <si>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</si>
  <si>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</si>
  <si>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</si>
  <si>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</si>
  <si>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</si>
  <si>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</si>
  <si>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</si>
  <si>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</si>
  <si>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</si>
  <si>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</si>
  <si>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</si>
  <si>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</si>
  <si>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</si>
  <si>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</si>
  <si>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</si>
  <si>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</si>
  <si>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</si>
  <si>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</si>
  <si>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</si>
  <si>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</si>
  <si>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</si>
  <si>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</si>
  <si>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</si>
  <si>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</si>
  <si>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</si>
  <si>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</si>
  <si>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</si>
  <si>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</si>
  <si>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</si>
  <si>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</si>
  <si>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</si>
  <si>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</si>
  <si>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</si>
  <si>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</si>
  <si>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</si>
  <si>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</si>
  <si>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</si>
  <si>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</si>
  <si>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</si>
  <si>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</si>
  <si>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</si>
  <si>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</si>
  <si>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</si>
  <si>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</si>
  <si>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</si>
  <si>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</si>
  <si>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</si>
  <si>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</si>
  <si>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</si>
  <si>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</si>
  <si>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</si>
  <si>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</si>
  <si>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</si>
  <si>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</si>
  <si>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</si>
  <si>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</si>
  <si>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</si>
  <si>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</si>
  <si>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</si>
  <si>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</si>
  <si>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</si>
  <si>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</si>
  <si>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</si>
  <si>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</si>
  <si>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</si>
  <si>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</si>
  <si>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</si>
  <si>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</si>
  <si>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</si>
  <si>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</si>
  <si>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</si>
  <si>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</si>
  <si>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</si>
  <si>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</si>
  <si>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</si>
  <si>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</si>
  <si>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</si>
  <si>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</si>
  <si>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</si>
  <si>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</si>
  <si>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</si>
  <si>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</si>
  <si>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</si>
  <si>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</si>
  <si>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</si>
  <si>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</si>
  <si>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</si>
  <si>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</si>
  <si>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</si>
  <si>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</si>
  <si>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</si>
  <si>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</si>
  <si>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</si>
  <si>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</si>
  <si>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</si>
  <si>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</si>
  <si>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</si>
  <si>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</si>
  <si>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</si>
  <si>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</si>
  <si>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</si>
  <si>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</si>
  <si>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</si>
  <si>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</si>
  <si>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</si>
  <si>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</si>
  <si>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</si>
  <si>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</si>
  <si>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</si>
  <si>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</si>
  <si>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</si>
  <si>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</si>
  <si>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</si>
  <si>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</si>
  <si>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</si>
  <si>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</si>
  <si>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</si>
  <si>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</si>
  <si>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</si>
  <si>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</si>
  <si>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</si>
  <si>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</si>
  <si>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</si>
  <si>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</si>
  <si>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</si>
  <si>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</si>
  <si>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</si>
  <si>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</si>
  <si>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</si>
  <si>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</si>
  <si>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</si>
  <si>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</si>
  <si>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</si>
  <si>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</si>
  <si>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</si>
  <si>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</si>
  <si>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</si>
  <si>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</si>
  <si>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</si>
  <si>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</si>
  <si>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</si>
  <si>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</si>
  <si>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</si>
  <si>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</si>
  <si>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</si>
  <si>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</si>
  <si>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</si>
  <si>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</si>
  <si>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</si>
  <si>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</si>
  <si>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</si>
  <si>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</si>
  <si>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</si>
  <si>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</si>
  <si>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</si>
  <si>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</si>
  <si>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</si>
  <si>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</si>
  <si>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</si>
  <si>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</si>
  <si>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</si>
  <si>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</si>
  <si>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</si>
  <si>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</si>
  <si>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</si>
  <si>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</si>
  <si>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</si>
  <si>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</si>
  <si>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</si>
  <si>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</si>
  <si>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</si>
  <si>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</si>
  <si>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</si>
  <si>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</si>
  <si>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</si>
  <si>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</si>
  <si>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</si>
  <si>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</si>
  <si>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</si>
  <si>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</si>
  <si>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</si>
  <si>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</si>
  <si>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</si>
  <si>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</si>
  <si>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</si>
  <si>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</si>
  <si>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</si>
  <si>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</si>
  <si>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</si>
  <si>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</si>
  <si>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</si>
  <si>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</si>
  <si>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</si>
  <si>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</si>
  <si>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</si>
  <si>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</si>
  <si>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</si>
  <si>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</si>
  <si>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</si>
  <si>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</si>
  <si>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</si>
  <si>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</si>
  <si>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</si>
  <si>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</si>
  <si>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</si>
  <si>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</si>
  <si>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</si>
  <si>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</si>
  <si>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</si>
  <si>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</si>
  <si>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</si>
  <si>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</si>
  <si>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</si>
  <si>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</si>
  <si>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</si>
  <si>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</si>
  <si>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</si>
  <si>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</si>
  <si>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</si>
  <si>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</si>
  <si>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</si>
  <si>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</si>
  <si>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</si>
  <si>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</si>
  <si>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</si>
  <si>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</si>
  <si>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</si>
  <si>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</si>
  <si>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</si>
  <si>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</si>
  <si>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</si>
  <si>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</si>
  <si>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</si>
  <si>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</si>
  <si>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</si>
  <si>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</si>
  <si>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</si>
  <si>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</si>
  <si>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</si>
  <si>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</si>
  <si>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</si>
  <si>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</si>
  <si>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</si>
  <si>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</si>
  <si>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</si>
  <si>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</si>
  <si>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</si>
  <si>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</si>
  <si>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</si>
  <si>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</si>
  <si>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</si>
  <si>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</si>
  <si>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</si>
  <si>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</si>
  <si>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</si>
  <si>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</si>
  <si>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</si>
  <si>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</si>
  <si>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</si>
  <si>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</si>
  <si>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</si>
  <si>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</si>
  <si>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</si>
  <si>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</si>
  <si>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</si>
  <si>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</si>
  <si>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</si>
  <si>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</si>
  <si>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</si>
  <si>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</si>
  <si>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</si>
  <si>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</si>
  <si>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</si>
  <si>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</si>
  <si>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</si>
  <si>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</si>
  <si>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</si>
  <si>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</si>
  <si>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</si>
  <si>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</si>
  <si>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</si>
  <si>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</si>
  <si>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</si>
  <si>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</si>
  <si>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</si>
  <si>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</si>
  <si>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</si>
  <si>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</si>
  <si>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</si>
  <si>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</si>
  <si>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</si>
  <si>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</si>
  <si>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</si>
  <si>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</si>
  <si>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</si>
  <si>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</si>
  <si>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</si>
  <si>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</si>
  <si>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</si>
  <si>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</si>
  <si>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</si>
  <si>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</si>
  <si>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</si>
  <si>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</si>
  <si>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</si>
  <si>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</si>
  <si>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</si>
  <si>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</si>
  <si>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</si>
  <si>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</si>
  <si>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</si>
  <si>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</si>
  <si>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</si>
  <si>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</si>
  <si>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</si>
  <si>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</si>
  <si>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</si>
  <si>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</si>
  <si>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</si>
  <si>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</si>
  <si>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</si>
  <si>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</si>
  <si>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</si>
  <si>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</si>
  <si>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</si>
  <si>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</si>
  <si>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</si>
  <si>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</si>
  <si>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</si>
  <si>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</si>
  <si>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</si>
  <si>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</si>
  <si>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</si>
  <si>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</si>
  <si>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</si>
  <si>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</si>
  <si>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</si>
  <si>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</si>
  <si>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</si>
  <si>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</si>
  <si>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</si>
  <si>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</si>
  <si>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</si>
  <si>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</si>
  <si>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</si>
  <si>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</si>
  <si>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</si>
  <si>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</si>
  <si>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</si>
  <si>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</si>
  <si>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</si>
  <si>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</si>
  <si>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</si>
  <si>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</si>
  <si>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</si>
  <si>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</si>
  <si>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</si>
  <si>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</si>
  <si>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</si>
  <si>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</si>
  <si>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</si>
  <si>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</si>
  <si>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</si>
  <si>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</si>
  <si>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</si>
  <si>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</si>
  <si>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</si>
  <si>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</si>
  <si>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</si>
  <si>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</si>
  <si>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</si>
  <si>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</si>
  <si>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</si>
  <si>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</si>
  <si>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</si>
  <si>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</si>
  <si>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</si>
  <si>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</si>
  <si>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</si>
  <si>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</si>
  <si>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</si>
  <si>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</si>
  <si>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</si>
  <si>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</si>
  <si>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</si>
  <si>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</si>
  <si>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</si>
  <si>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</si>
  <si>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</si>
  <si>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</si>
  <si>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</si>
  <si>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</si>
  <si>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</si>
  <si>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</si>
  <si>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</si>
  <si>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</si>
  <si>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</si>
  <si>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</si>
  <si>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</si>
  <si>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</si>
  <si>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</si>
  <si>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</si>
  <si>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</si>
  <si>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</si>
  <si>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</si>
  <si>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</si>
  <si>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</si>
  <si>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</si>
  <si>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</si>
  <si>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</si>
  <si>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</si>
  <si>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</si>
  <si>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</si>
  <si>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</si>
  <si>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</si>
  <si>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</si>
  <si>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</si>
  <si>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</si>
  <si>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</si>
  <si>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</si>
  <si>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</si>
  <si>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</si>
  <si>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</si>
  <si>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</si>
  <si>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</si>
  <si>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</si>
  <si>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</si>
  <si>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</si>
  <si>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</si>
  <si>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</si>
  <si>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</si>
  <si>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</si>
  <si>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</si>
  <si>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</si>
  <si>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</si>
  <si>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</si>
  <si>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</si>
  <si>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</si>
  <si>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</si>
  <si>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</si>
  <si>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</si>
  <si>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</si>
  <si>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</si>
  <si>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</si>
  <si>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</si>
  <si>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</si>
  <si>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</si>
  <si>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</si>
  <si>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</si>
  <si>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</si>
  <si>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</si>
  <si>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</si>
  <si>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</si>
  <si>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</si>
  <si>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</si>
  <si>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</si>
  <si>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</si>
  <si>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</si>
  <si>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</si>
  <si>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</si>
  <si>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</si>
  <si>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</si>
  <si>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</si>
  <si>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</si>
  <si>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</si>
  <si>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</si>
  <si>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</si>
  <si>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</si>
  <si>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</si>
  <si>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</si>
  <si>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</si>
  <si>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</si>
  <si>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</si>
  <si>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</si>
  <si>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</si>
  <si>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</si>
  <si>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</si>
  <si>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</si>
  <si>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</si>
  <si>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</si>
  <si>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</si>
  <si>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</si>
  <si>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</si>
  <si>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</si>
  <si>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</si>
  <si>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</si>
  <si>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</si>
  <si>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</si>
  <si>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</si>
  <si>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</si>
  <si>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</si>
  <si>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</si>
  <si>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</si>
  <si>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</si>
  <si>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</si>
  <si>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</si>
  <si>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</si>
  <si>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</si>
  <si>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</si>
  <si>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</si>
  <si>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</si>
  <si>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</si>
  <si>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</si>
  <si>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</si>
  <si>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</si>
  <si>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</si>
  <si>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</si>
  <si>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</si>
  <si>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</si>
  <si>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</si>
  <si>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</si>
  <si>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</si>
  <si>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</si>
  <si>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</si>
  <si>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</si>
  <si>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</si>
  <si>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</si>
  <si>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</si>
  <si>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</si>
  <si>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</si>
  <si>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</si>
  <si>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</si>
  <si>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</si>
  <si>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</si>
  <si>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</si>
  <si>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</si>
  <si>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</si>
  <si>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</si>
  <si>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</si>
  <si>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</si>
  <si>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</si>
  <si>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</si>
  <si>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</si>
  <si>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</si>
  <si>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</si>
  <si>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</si>
  <si>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</si>
  <si>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</si>
  <si>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</si>
  <si>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</si>
  <si>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</si>
  <si>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</si>
  <si>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</si>
  <si>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</si>
  <si>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</si>
  <si>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</si>
  <si>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</si>
  <si>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</si>
  <si>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</si>
  <si>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</si>
  <si>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</si>
  <si>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</si>
  <si>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</si>
  <si>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</si>
  <si>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</si>
  <si>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</si>
  <si>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</si>
  <si>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</si>
  <si>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</si>
  <si>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</si>
  <si>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</si>
  <si>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</si>
  <si>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</si>
  <si>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</si>
  <si>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</si>
  <si>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</si>
  <si>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</si>
  <si>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</si>
  <si>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</si>
  <si>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</si>
  <si>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</si>
  <si>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</si>
  <si>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</si>
  <si>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</si>
  <si>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</si>
  <si>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</si>
  <si>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</si>
  <si>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</si>
  <si>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</si>
  <si>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</si>
  <si>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</si>
  <si>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</si>
  <si>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</si>
  <si>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</si>
  <si>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</si>
  <si>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</si>
  <si>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</si>
  <si>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</si>
  <si>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</si>
  <si>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</si>
  <si>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</si>
  <si>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</si>
  <si>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</si>
  <si>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</si>
  <si>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</si>
  <si>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</si>
  <si>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</si>
  <si>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</si>
  <si>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</si>
  <si>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</si>
  <si>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</si>
  <si>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</si>
  <si>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</si>
  <si>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</si>
  <si>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</si>
  <si>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</si>
  <si>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</si>
  <si>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</si>
  <si>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</si>
  <si>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</si>
  <si>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</si>
  <si>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</si>
  <si>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</si>
  <si>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</si>
  <si>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</si>
  <si>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</si>
  <si>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</si>
  <si>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</si>
  <si>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</si>
  <si>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</si>
  <si>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</si>
  <si>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</si>
  <si>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</si>
  <si>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</si>
  <si>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</si>
  <si>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</si>
  <si>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</si>
  <si>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</si>
  <si>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</si>
  <si>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</si>
  <si>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</si>
  <si>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</si>
  <si>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</si>
  <si>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</si>
  <si>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</si>
  <si>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</si>
  <si>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</si>
  <si>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</si>
  <si>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</si>
  <si>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</si>
  <si>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</si>
  <si>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</si>
  <si>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</si>
  <si>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</si>
  <si>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</si>
  <si>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</si>
  <si>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</si>
  <si>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</si>
  <si>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</si>
  <si>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</si>
  <si>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</si>
  <si>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</si>
  <si>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</si>
  <si>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</si>
  <si>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</si>
  <si>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</si>
  <si>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</si>
  <si>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</si>
  <si>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</si>
  <si>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</si>
  <si>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</si>
  <si>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</si>
  <si>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</si>
  <si>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</si>
  <si>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</si>
  <si>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</si>
  <si>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</si>
  <si>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</si>
  <si>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</si>
  <si>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</si>
  <si>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</si>
  <si>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</si>
  <si>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</si>
  <si>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</si>
  <si>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</si>
  <si>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</si>
  <si>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</si>
  <si>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</si>
  <si>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</si>
  <si>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</si>
  <si>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</si>
  <si>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</si>
  <si>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</si>
  <si>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</si>
  <si>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</si>
  <si>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</si>
  <si>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</si>
  <si>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</si>
  <si>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</si>
  <si>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</si>
  <si>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</si>
  <si>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</si>
  <si>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</si>
  <si>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</si>
  <si>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</si>
  <si>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</si>
  <si>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</si>
  <si>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</si>
  <si>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</si>
  <si>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</si>
  <si>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</si>
  <si>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</si>
  <si>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</si>
  <si>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</si>
  <si>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</si>
  <si>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</si>
  <si>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</si>
  <si>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</si>
  <si>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</si>
  <si>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</si>
  <si>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</si>
  <si>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</si>
  <si>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</si>
  <si>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</si>
  <si>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</si>
  <si>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</si>
  <si>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</si>
  <si>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</si>
  <si>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</si>
  <si>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</si>
  <si>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</si>
  <si>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</si>
  <si>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</si>
  <si>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</si>
  <si>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</si>
  <si>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</si>
  <si>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</si>
  <si>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</si>
  <si>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</si>
  <si>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</si>
  <si>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</si>
  <si>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</si>
  <si>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</si>
  <si>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</si>
  <si>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</si>
  <si>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</si>
  <si>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</si>
  <si>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</si>
  <si>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</si>
  <si>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</si>
  <si>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</si>
  <si>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</si>
  <si>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</si>
  <si>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</si>
  <si>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</si>
  <si>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</si>
  <si>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</si>
  <si>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</si>
  <si>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</si>
  <si>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</si>
  <si>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</si>
  <si>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</si>
  <si>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</si>
  <si>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</si>
  <si>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</si>
  <si>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</si>
  <si>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</si>
  <si>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</si>
  <si>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</si>
  <si>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</si>
  <si>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</si>
  <si>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</si>
  <si>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</si>
  <si>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</si>
  <si>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</si>
  <si>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</si>
  <si>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</si>
  <si>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</si>
  <si>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</si>
  <si>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</si>
  <si>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</si>
  <si>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</si>
  <si>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</si>
  <si>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</si>
  <si>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</si>
  <si>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</si>
  <si>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</si>
  <si>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</si>
  <si>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</si>
  <si>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</si>
  <si>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</si>
  <si>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</si>
  <si>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</si>
  <si>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</si>
  <si>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</si>
  <si>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</si>
  <si>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</si>
  <si>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</si>
  <si>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</si>
  <si>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</si>
  <si>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</si>
  <si>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</si>
  <si>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</si>
  <si>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</si>
  <si>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</si>
  <si>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</si>
  <si>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</si>
  <si>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</si>
  <si>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</si>
  <si>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</si>
  <si>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</si>
  <si>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</si>
  <si>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</si>
  <si>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</si>
  <si>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</si>
  <si>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</si>
  <si>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</si>
  <si>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</si>
  <si>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</si>
  <si>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</si>
  <si>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</si>
  <si>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</si>
  <si>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</si>
  <si>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</si>
  <si>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</si>
  <si>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</si>
  <si>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</si>
  <si>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</si>
  <si>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</si>
  <si>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</si>
  <si>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</si>
  <si>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</si>
  <si>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</si>
  <si>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</si>
  <si>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</si>
  <si>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</si>
  <si>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</si>
  <si>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</si>
  <si>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</si>
  <si>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</si>
  <si>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</si>
  <si>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</si>
  <si>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</si>
  <si>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</si>
  <si>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</si>
  <si>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</si>
  <si>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</si>
  <si>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</si>
  <si>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</si>
  <si>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</si>
  <si>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</si>
  <si>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</si>
  <si>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</si>
  <si>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</si>
  <si>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</si>
  <si>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</si>
  <si>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</si>
  <si>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</si>
  <si>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</si>
  <si>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</si>
  <si>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</si>
  <si>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</si>
  <si>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</si>
  <si>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</si>
  <si>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</si>
  <si>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</si>
  <si>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</si>
  <si>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</si>
  <si>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</si>
  <si>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</si>
  <si>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</si>
  <si>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</si>
  <si>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</si>
  <si>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</si>
  <si>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</si>
  <si>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</si>
  <si>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</si>
  <si>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</si>
  <si>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</si>
  <si>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</si>
  <si>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</si>
  <si>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</si>
  <si>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</si>
  <si>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</si>
  <si>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</si>
  <si>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</si>
  <si>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</si>
  <si>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</si>
  <si>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</si>
  <si>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</si>
  <si>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</si>
  <si>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</si>
  <si>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</si>
  <si>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</si>
  <si>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</si>
  <si>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</si>
  <si>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</si>
  <si>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</si>
  <si>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</si>
  <si>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</si>
  <si>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</si>
  <si>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</si>
  <si>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</si>
  <si>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</si>
  <si>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</si>
  <si>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</si>
  <si>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</si>
  <si>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</si>
  <si>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</si>
  <si>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</si>
  <si>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</si>
  <si>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</si>
  <si>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</si>
  <si>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</si>
  <si>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</si>
  <si>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</si>
  <si>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</si>
  <si>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</si>
  <si>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</si>
  <si>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</si>
  <si>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</si>
  <si>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</si>
  <si>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</si>
  <si>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</si>
  <si>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</si>
  <si>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</si>
  <si>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</si>
  <si>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</si>
  <si>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</si>
  <si>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</si>
  <si>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</si>
  <si>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</si>
  <si>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</si>
  <si>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</si>
  <si>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</si>
  <si>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</si>
  <si>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</si>
  <si>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</si>
  <si>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</si>
  <si>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</si>
  <si>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</si>
  <si>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</si>
  <si>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</si>
  <si>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</si>
  <si>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</si>
  <si>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</si>
  <si>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</si>
  <si>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</si>
  <si>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</si>
  <si>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</si>
  <si>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</si>
  <si>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</si>
  <si>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</si>
  <si>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</si>
  <si>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</si>
  <si>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</si>
  <si>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</si>
  <si>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</si>
  <si>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</si>
  <si>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</si>
  <si>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</si>
  <si>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</si>
  <si>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</si>
  <si>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</si>
  <si>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</si>
  <si>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</si>
  <si>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</si>
  <si>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</si>
  <si>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</si>
  <si>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</si>
  <si>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</si>
  <si>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</si>
  <si>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</si>
  <si>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</si>
  <si>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</si>
  <si>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</si>
  <si>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</si>
  <si>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</si>
  <si>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</si>
  <si>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</si>
  <si>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</si>
  <si>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</si>
  <si>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</si>
  <si>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</si>
  <si>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</si>
  <si>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</si>
  <si>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</si>
  <si>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</si>
  <si>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</si>
  <si>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</si>
  <si>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</si>
  <si>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</si>
  <si>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</si>
  <si>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</si>
  <si>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</si>
  <si>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</si>
  <si>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</si>
  <si>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</si>
  <si>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</si>
  <si>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</si>
  <si>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</si>
  <si>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</si>
  <si>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</si>
  <si>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</si>
  <si>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</si>
  <si>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</si>
  <si>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</si>
  <si>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</si>
  <si>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</si>
  <si>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</si>
  <si>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</si>
  <si>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</si>
  <si>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</si>
  <si>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</si>
  <si>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</si>
  <si>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</si>
  <si>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</si>
  <si>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</si>
  <si>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</si>
  <si>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</si>
  <si>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</si>
  <si>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</si>
  <si>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</si>
  <si>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</si>
  <si>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</si>
  <si>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</si>
  <si>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</si>
  <si>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</si>
  <si>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</si>
  <si>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</si>
  <si>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</si>
  <si>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</si>
  <si>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</si>
  <si>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</si>
  <si>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</si>
  <si>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</si>
  <si>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</si>
  <si>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</si>
  <si>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</si>
  <si>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</si>
  <si>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</si>
  <si>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</si>
  <si>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</si>
  <si>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</si>
  <si>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</si>
  <si>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</si>
  <si>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</si>
  <si>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</si>
  <si>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</si>
  <si>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</si>
  <si>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</si>
  <si>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</si>
  <si>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</si>
  <si>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</si>
  <si>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</si>
  <si>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</si>
  <si>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</si>
  <si>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</si>
  <si>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</si>
  <si>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</si>
  <si>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</si>
  <si>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</si>
  <si>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</si>
  <si>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</si>
  <si>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</si>
  <si>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</si>
  <si>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</si>
  <si>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</si>
  <si>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</si>
  <si>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</si>
  <si>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</si>
  <si>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</si>
  <si>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</si>
  <si>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</si>
  <si>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</si>
  <si>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</si>
  <si>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</si>
  <si>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</si>
  <si>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</si>
  <si>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</si>
  <si>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</si>
  <si>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</si>
  <si>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</si>
  <si>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</si>
  <si>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</si>
  <si>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</si>
  <si>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</si>
  <si>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</si>
  <si>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</si>
  <si>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</si>
  <si>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</si>
  <si>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</si>
  <si>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</si>
  <si>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</si>
  <si>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</si>
  <si>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</si>
  <si>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</si>
  <si>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</si>
  <si>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</si>
  <si>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</si>
  <si>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</si>
  <si>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</si>
  <si>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</si>
  <si>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</si>
  <si>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</si>
  <si>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</si>
  <si>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</si>
  <si>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</si>
  <si>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</si>
  <si>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</si>
  <si>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</si>
  <si>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</si>
  <si>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</si>
  <si>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</si>
  <si>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</si>
  <si>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</si>
  <si>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</si>
  <si>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</si>
  <si>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</si>
  <si>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</si>
  <si>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</si>
  <si>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</si>
  <si>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</si>
  <si>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</si>
  <si>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</si>
  <si>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</si>
  <si>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</si>
  <si>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</si>
  <si>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</si>
  <si>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</si>
  <si>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</si>
  <si>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</si>
  <si>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</si>
  <si>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</si>
  <si>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</si>
  <si>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</si>
  <si>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</si>
  <si>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</si>
  <si>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</si>
  <si>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</si>
  <si>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</si>
  <si>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</si>
  <si>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</si>
  <si>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</si>
  <si>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</si>
  <si>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</si>
  <si>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</si>
  <si>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</si>
  <si>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</si>
  <si>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</si>
  <si>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</si>
  <si>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</si>
  <si>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</si>
  <si>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</si>
  <si>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</si>
  <si>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</si>
  <si>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</si>
  <si>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</si>
  <si>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</si>
  <si>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</si>
  <si>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</si>
  <si>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</si>
  <si>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</si>
  <si>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</si>
  <si>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</si>
  <si>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</si>
  <si>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</si>
  <si>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</si>
  <si>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</si>
  <si>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</si>
  <si>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</si>
  <si>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</si>
  <si>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</si>
  <si>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</si>
  <si>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</si>
  <si>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</si>
  <si>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</si>
  <si>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</si>
  <si>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</si>
  <si>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</si>
  <si>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</si>
  <si>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</si>
  <si>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</si>
  <si>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</si>
  <si>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</si>
  <si>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</si>
  <si>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</si>
  <si>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</si>
  <si>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</si>
  <si>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</si>
  <si>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</si>
  <si>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</si>
  <si>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</si>
  <si>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</si>
  <si>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</si>
  <si>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</si>
  <si>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</si>
  <si>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</si>
  <si>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</si>
  <si>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</si>
  <si>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</si>
  <si>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</si>
  <si>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</si>
  <si>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</si>
  <si>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</si>
  <si>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</si>
  <si>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</si>
  <si>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</si>
  <si>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</si>
  <si>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</si>
  <si>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</si>
  <si>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</si>
  <si>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</si>
  <si>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</si>
  <si>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</si>
  <si>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</si>
  <si>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</si>
  <si>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</si>
  <si>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</si>
  <si>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</si>
  <si>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</si>
  <si>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</si>
  <si>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</si>
  <si>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</si>
  <si>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</si>
  <si>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</si>
  <si>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</si>
  <si>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</si>
  <si>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</si>
  <si>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</si>
  <si>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</si>
  <si>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</si>
  <si>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</si>
  <si>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</si>
  <si>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</si>
  <si>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</si>
  <si>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</si>
  <si>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</si>
  <si>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</si>
  <si>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</si>
  <si>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</si>
  <si>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</si>
  <si>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</si>
  <si>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</si>
  <si>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</si>
  <si>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</si>
  <si>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</si>
  <si>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</si>
  <si>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</si>
  <si>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</si>
  <si>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</si>
  <si>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</si>
  <si>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</si>
  <si>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</si>
  <si>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</si>
  <si>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</si>
  <si>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</si>
  <si>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</si>
  <si>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</si>
  <si>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</si>
  <si>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</si>
  <si>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</si>
  <si>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</si>
  <si>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</si>
  <si>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</si>
  <si>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</si>
  <si>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</si>
  <si>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</si>
  <si>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</si>
  <si>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</si>
  <si>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</si>
  <si>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</si>
  <si>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</si>
  <si>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</si>
  <si>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</si>
  <si>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</si>
  <si>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</si>
  <si>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</si>
  <si>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</si>
  <si>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</si>
  <si>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</si>
  <si>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</si>
  <si>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</si>
  <si>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</si>
  <si>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</si>
  <si>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</si>
  <si>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</si>
  <si>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</si>
  <si>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</si>
  <si>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</si>
  <si>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</si>
  <si>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</si>
  <si>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</si>
  <si>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</si>
  <si>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</si>
  <si>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</si>
  <si>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</si>
  <si>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</si>
  <si>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</si>
  <si>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</si>
  <si>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</si>
  <si>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</si>
  <si>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</si>
  <si>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</si>
  <si>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</si>
  <si>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</si>
  <si>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</si>
  <si>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</si>
  <si>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</si>
  <si>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</si>
  <si>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</si>
  <si>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</si>
  <si>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</si>
  <si>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</si>
  <si>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</si>
  <si>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</si>
  <si>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</si>
  <si>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</si>
  <si>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</si>
  <si>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</si>
  <si>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</si>
  <si>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</si>
  <si>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</si>
  <si>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</si>
  <si>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</si>
  <si>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</si>
  <si>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</si>
  <si>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</si>
  <si>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</si>
  <si>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</si>
  <si>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</si>
  <si>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</si>
  <si>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</si>
  <si>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</si>
  <si>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</si>
  <si>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</si>
  <si>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</si>
  <si>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</si>
  <si>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</si>
  <si>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</si>
  <si>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</si>
  <si>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</si>
  <si>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</si>
  <si>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</si>
  <si>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</si>
  <si>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</si>
  <si>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</si>
  <si>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</si>
  <si>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</si>
  <si>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</si>
  <si>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</si>
  <si>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</si>
  <si>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</si>
  <si>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</si>
  <si>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</si>
  <si>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</si>
  <si>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</si>
  <si>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</si>
  <si>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</si>
  <si>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</si>
  <si>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</si>
  <si>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</si>
  <si>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</si>
  <si>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</si>
  <si>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</si>
  <si>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</si>
  <si>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</si>
  <si>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</si>
  <si>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</si>
  <si>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</si>
  <si>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</si>
  <si>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</si>
  <si>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</si>
  <si>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</si>
  <si>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</si>
  <si>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</si>
  <si>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</si>
  <si>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</si>
  <si>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</si>
  <si>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</si>
  <si>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</si>
  <si>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</si>
  <si>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</si>
  <si>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</si>
  <si>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</si>
  <si>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</si>
  <si>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</si>
  <si>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</si>
  <si>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</si>
  <si>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</si>
  <si>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</si>
  <si>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</si>
  <si>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</si>
  <si>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</si>
  <si>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</si>
  <si>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</si>
  <si>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</si>
  <si>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</si>
  <si>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</si>
  <si>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</si>
  <si>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</si>
  <si>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</si>
  <si>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</si>
  <si>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</si>
  <si>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</si>
  <si>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</si>
  <si>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</si>
  <si>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</si>
  <si>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</si>
  <si>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</si>
  <si>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</si>
  <si>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</si>
  <si>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</si>
  <si>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</si>
  <si>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</si>
  <si>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</si>
  <si>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</si>
  <si>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</si>
  <si>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</si>
  <si>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</si>
  <si>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</si>
  <si>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</si>
  <si>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</si>
  <si>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</si>
  <si>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</si>
  <si>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</si>
  <si>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</si>
  <si>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</si>
  <si>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</si>
  <si>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</si>
  <si>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</si>
  <si>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</si>
  <si>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</si>
  <si>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</si>
  <si>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</si>
  <si>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</si>
  <si>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</si>
  <si>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</si>
  <si>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</si>
  <si>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</si>
  <si>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</si>
  <si>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</si>
  <si>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</si>
  <si>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</si>
  <si>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</si>
  <si>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</si>
  <si>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</si>
  <si>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</si>
  <si>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</si>
  <si>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</si>
  <si>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</si>
  <si>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</si>
  <si>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</si>
  <si>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</si>
  <si>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</si>
  <si>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</si>
  <si>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</si>
  <si>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</si>
  <si>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</si>
  <si>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</si>
  <si>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</si>
  <si>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</si>
  <si>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</si>
  <si>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</si>
  <si>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</si>
  <si>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</si>
  <si>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</si>
  <si>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</si>
  <si>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</si>
  <si>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</si>
  <si>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</si>
  <si>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</si>
  <si>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</si>
  <si>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</si>
  <si>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</si>
  <si>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</si>
  <si>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</si>
  <si>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</si>
  <si>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</si>
  <si>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</si>
  <si>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</si>
  <si>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</si>
  <si>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</si>
  <si>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</si>
  <si>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</si>
  <si>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</si>
  <si>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</si>
  <si>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</si>
  <si>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</si>
  <si>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</si>
  <si>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</si>
  <si>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</si>
  <si>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</si>
  <si>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</si>
  <si>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</si>
  <si>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</si>
  <si>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</si>
  <si>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</si>
  <si>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</si>
  <si>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</si>
  <si>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</si>
  <si>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</si>
  <si>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</si>
  <si>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</si>
  <si>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</si>
  <si>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</si>
  <si>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</si>
  <si>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</si>
  <si>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</si>
  <si>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</si>
  <si>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</si>
  <si>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</si>
  <si>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</si>
  <si>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</si>
  <si>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</si>
  <si>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</si>
  <si>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</si>
  <si>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</si>
  <si>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</si>
  <si>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</si>
  <si>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</si>
  <si>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</si>
  <si>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</si>
  <si>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</si>
  <si>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</si>
  <si>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</si>
  <si>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</si>
  <si>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</si>
  <si>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</si>
  <si>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</si>
  <si>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</si>
  <si>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</si>
  <si>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</si>
  <si>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</si>
  <si>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</si>
  <si>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</si>
  <si>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</si>
  <si>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</si>
  <si>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</si>
  <si>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</si>
  <si>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</si>
  <si>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</si>
  <si>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</si>
  <si>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</si>
  <si>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</si>
  <si>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</si>
  <si>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</si>
  <si>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</si>
  <si>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</si>
  <si>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</si>
  <si>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</si>
  <si>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</si>
  <si>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</si>
  <si>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</si>
  <si>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</si>
  <si>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</si>
  <si>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</si>
  <si>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</si>
  <si>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</si>
  <si>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</si>
  <si>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</si>
  <si>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</si>
  <si>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</si>
  <si>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</si>
  <si>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</si>
  <si>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</si>
  <si>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</si>
  <si>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</si>
  <si>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</si>
  <si>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</si>
  <si>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</si>
  <si>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</si>
  <si>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</si>
  <si>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</si>
  <si>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</si>
  <si>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</si>
  <si>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</si>
  <si>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</si>
  <si>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</si>
  <si>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</si>
  <si>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</si>
  <si>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</si>
  <si>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</si>
  <si>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</si>
  <si>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</si>
  <si>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</si>
  <si>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</si>
  <si>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</si>
  <si>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</si>
  <si>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</si>
  <si>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</si>
  <si>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</si>
  <si>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</si>
  <si>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</si>
  <si>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</si>
  <si>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</si>
  <si>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</si>
  <si>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</si>
  <si>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</si>
  <si>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</si>
  <si>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</si>
  <si>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</si>
  <si>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</si>
  <si>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</si>
  <si>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</si>
  <si>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</si>
  <si>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</si>
  <si>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</si>
  <si>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</si>
  <si>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</si>
  <si>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</si>
  <si>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</si>
  <si>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</si>
  <si>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</si>
  <si>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</si>
  <si>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</si>
  <si>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</si>
  <si>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</si>
  <si>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</si>
  <si>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</si>
  <si>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</si>
  <si>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</si>
  <si>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</si>
  <si>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</si>
  <si>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</si>
  <si>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</si>
  <si>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</si>
  <si>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</si>
  <si>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</si>
  <si>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</si>
  <si>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</si>
  <si>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</si>
  <si>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</si>
  <si>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</si>
  <si>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</si>
  <si>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</si>
  <si>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</si>
  <si>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</si>
  <si>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</si>
  <si>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</si>
  <si>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</si>
  <si>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</si>
  <si>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</si>
  <si>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</si>
  <si>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</si>
  <si>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</si>
  <si>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</si>
  <si>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</si>
  <si>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</si>
  <si>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</si>
  <si>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</si>
  <si>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</si>
  <si>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</si>
  <si>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</si>
  <si>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</si>
  <si>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</si>
  <si>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</si>
  <si>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</si>
  <si>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</si>
  <si>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</si>
  <si>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</si>
  <si>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</si>
  <si>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</si>
  <si>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</si>
  <si>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</si>
  <si>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</si>
  <si>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</si>
  <si>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</si>
  <si>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</si>
  <si>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</si>
  <si>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</si>
  <si>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</si>
  <si>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</si>
  <si>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</si>
  <si>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</si>
  <si>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</si>
  <si>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</si>
  <si>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</si>
  <si>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</si>
  <si>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</si>
  <si>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</si>
  <si>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</si>
  <si>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</si>
  <si>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</si>
  <si>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</si>
  <si>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</si>
  <si>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</si>
  <si>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</si>
  <si>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</si>
  <si>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</si>
  <si>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</si>
  <si>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</si>
  <si>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</si>
  <si>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</si>
  <si>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</si>
  <si>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</si>
  <si>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</si>
  <si>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</si>
  <si>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</si>
  <si>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</si>
  <si>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</si>
  <si>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</si>
  <si>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</si>
  <si>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</si>
  <si>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</si>
  <si>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</si>
  <si>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</si>
  <si>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</si>
  <si>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</si>
  <si>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</si>
  <si>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</si>
  <si>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</si>
  <si>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</si>
  <si>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</si>
  <si>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</si>
  <si>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</si>
  <si>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</si>
  <si>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</si>
  <si>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</si>
  <si>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</si>
  <si>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</si>
  <si>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</si>
  <si>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</si>
  <si>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</si>
  <si>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</si>
  <si>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</si>
  <si>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</si>
  <si>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</si>
  <si>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</si>
  <si>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</si>
  <si>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</si>
  <si>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</si>
  <si>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</si>
  <si>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</si>
  <si>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</si>
  <si>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</si>
  <si>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</si>
  <si>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</si>
  <si>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</si>
  <si>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</si>
  <si>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</si>
  <si>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</si>
  <si>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</si>
  <si>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</si>
  <si>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</si>
  <si>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</si>
  <si>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</si>
  <si>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</si>
  <si>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</si>
  <si>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</si>
  <si>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</si>
  <si>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</si>
  <si>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</si>
  <si>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</si>
  <si>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</si>
  <si>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</si>
  <si>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</si>
  <si>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</si>
  <si>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</si>
  <si>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</si>
  <si>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</si>
  <si>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</si>
  <si>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</si>
  <si>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</si>
  <si>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</si>
  <si>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</si>
  <si>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</si>
  <si>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</si>
  <si>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</si>
  <si>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</si>
  <si>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</si>
  <si>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</si>
  <si>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</si>
  <si>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</si>
  <si>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</si>
  <si>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</si>
  <si>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</si>
  <si>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</si>
  <si>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</si>
  <si>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</si>
  <si>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</si>
  <si>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</si>
  <si>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</si>
  <si>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</si>
  <si>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</si>
  <si>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</si>
  <si>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</si>
  <si>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</si>
  <si>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</si>
  <si>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</si>
  <si>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</si>
  <si>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</si>
  <si>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</si>
  <si>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</si>
  <si>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</si>
  <si>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</si>
  <si>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</si>
  <si>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</si>
  <si>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</si>
  <si>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</si>
  <si>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</si>
  <si>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</si>
  <si>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</si>
  <si>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</si>
  <si>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</si>
  <si>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</si>
  <si>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</si>
  <si>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</si>
  <si>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</si>
  <si>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</si>
  <si>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</si>
  <si>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</si>
  <si>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</si>
  <si>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</si>
  <si>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</si>
  <si>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</si>
  <si>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</si>
  <si>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</si>
  <si>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</si>
  <si>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</si>
  <si>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</si>
  <si>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</si>
  <si>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</si>
  <si>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</si>
  <si>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</si>
  <si>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</si>
  <si>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</si>
  <si>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</si>
  <si>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</si>
  <si>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</si>
  <si>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</si>
  <si>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</si>
  <si>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</si>
  <si>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</si>
  <si>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</si>
  <si>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</si>
  <si>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</si>
  <si>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</si>
  <si>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</si>
  <si>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</si>
  <si>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</si>
  <si>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</si>
  <si>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</si>
  <si>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</si>
  <si>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</si>
  <si>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</si>
  <si>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</si>
  <si>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</si>
  <si>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</si>
  <si>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</si>
  <si>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</si>
  <si>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</si>
  <si>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</si>
  <si>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</si>
  <si>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</si>
  <si>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</si>
  <si>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</si>
  <si>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</si>
  <si>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</si>
  <si>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</si>
  <si>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</si>
  <si>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</si>
  <si>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</si>
  <si>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</si>
  <si>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</si>
  <si>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</si>
  <si>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</si>
  <si>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</si>
  <si>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</si>
  <si>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</si>
  <si>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</si>
  <si>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</si>
  <si>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</si>
  <si>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</si>
  <si>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</si>
  <si>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</si>
  <si>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</si>
  <si>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</si>
  <si>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</si>
  <si>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</si>
  <si>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</si>
  <si>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</si>
  <si>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</si>
  <si>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</si>
  <si>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</si>
  <si>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</si>
  <si>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</si>
  <si>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</si>
  <si>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</si>
  <si>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</si>
  <si>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</si>
  <si>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</si>
  <si>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</si>
  <si>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</si>
  <si>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</si>
  <si>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</si>
  <si>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</si>
  <si>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</si>
  <si>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</si>
  <si>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</si>
  <si>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</si>
  <si>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</si>
  <si>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</si>
  <si>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</si>
  <si>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</si>
  <si>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</si>
  <si>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</si>
  <si>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</si>
  <si>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</si>
  <si>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</si>
  <si>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</si>
  <si>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</si>
  <si>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</si>
  <si>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</si>
  <si>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</si>
  <si>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</si>
  <si>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</si>
  <si>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</si>
  <si>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</si>
  <si>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</si>
  <si>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</si>
  <si>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</si>
  <si>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</si>
  <si>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</si>
  <si>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</si>
  <si>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</si>
  <si>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</si>
  <si>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</si>
  <si>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</si>
  <si>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</si>
  <si>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</si>
  <si>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</si>
  <si>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</si>
  <si>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</si>
  <si>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</si>
  <si>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</si>
  <si>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</si>
  <si>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</si>
  <si>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</si>
  <si>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</si>
  <si>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</si>
  <si>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</si>
  <si>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</si>
  <si>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</si>
  <si>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</si>
  <si>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</si>
  <si>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</si>
  <si>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</si>
  <si>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</si>
  <si>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</si>
  <si>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</si>
  <si>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</si>
  <si>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</si>
  <si>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</si>
  <si>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</si>
  <si>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</si>
  <si>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</si>
  <si>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</si>
  <si>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</si>
  <si>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</si>
  <si>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</si>
  <si>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</si>
  <si>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</si>
  <si>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</si>
  <si>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</si>
  <si>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</si>
  <si>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</si>
  <si>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</si>
  <si>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</si>
  <si>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</si>
  <si>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</si>
  <si>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</si>
  <si>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</si>
  <si>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</si>
  <si>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</si>
  <si>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</si>
  <si>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</si>
  <si>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</si>
  <si>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</si>
  <si>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</si>
  <si>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</si>
  <si>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</si>
  <si>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</si>
  <si>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</si>
  <si>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</si>
  <si>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</si>
  <si>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</si>
  <si>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</si>
  <si>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</si>
  <si>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</si>
  <si>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</si>
  <si>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</si>
  <si>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</si>
  <si>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</si>
  <si>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</si>
  <si>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</si>
  <si>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</si>
  <si>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</si>
  <si>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</si>
  <si>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</si>
  <si>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</si>
  <si>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</si>
  <si>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</si>
  <si>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</si>
  <si>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</si>
  <si>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</si>
  <si>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</si>
  <si>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</si>
  <si>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</si>
  <si>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</si>
  <si>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</si>
  <si>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</si>
  <si>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</si>
  <si>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</si>
  <si>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</si>
  <si>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</si>
  <si>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</si>
  <si>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</si>
  <si>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</si>
  <si>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</si>
  <si>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</si>
  <si>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</si>
  <si>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</si>
  <si>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</si>
  <si>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</si>
  <si>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</si>
  <si>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</si>
  <si>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</si>
  <si>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</si>
  <si>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</si>
  <si>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</si>
  <si>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</si>
  <si>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</si>
  <si>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</si>
  <si>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</si>
  <si>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</si>
  <si>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</si>
  <si>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</si>
  <si>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</si>
  <si>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</si>
  <si>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</si>
  <si>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</si>
  <si>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</si>
  <si>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</si>
  <si>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</si>
  <si>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</si>
  <si>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</si>
  <si>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</si>
  <si>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</si>
  <si>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</si>
  <si>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</si>
  <si>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</si>
  <si>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</si>
  <si>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</si>
  <si>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</si>
  <si>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</si>
  <si>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</si>
  <si>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</si>
  <si>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</si>
  <si>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</si>
  <si>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</si>
  <si>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</si>
  <si>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</si>
  <si>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</si>
  <si>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</si>
  <si>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</si>
  <si>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</si>
  <si>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</si>
  <si>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</si>
  <si>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</si>
  <si>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</si>
  <si>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</si>
  <si>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</si>
  <si>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</si>
  <si>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</si>
  <si>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</si>
  <si>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</si>
  <si>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</si>
  <si>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</si>
  <si>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</si>
  <si>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</si>
  <si>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</si>
  <si>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</si>
  <si>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</si>
  <si>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</si>
  <si>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</si>
  <si>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</si>
  <si>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</si>
  <si>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</si>
  <si>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</si>
  <si>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</si>
  <si>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</si>
  <si>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</si>
  <si>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</si>
  <si>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</si>
  <si>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</si>
  <si>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</si>
  <si>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</si>
  <si>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</si>
  <si>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</si>
  <si>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</si>
  <si>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</si>
  <si>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</si>
  <si>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</si>
  <si>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</si>
  <si>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</si>
  <si>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</si>
  <si>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</si>
  <si>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</si>
  <si>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</si>
  <si>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</si>
  <si>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</si>
  <si>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</si>
  <si>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</si>
  <si>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</si>
  <si>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</si>
  <si>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</si>
  <si>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</si>
  <si>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</si>
  <si>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</si>
  <si>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</si>
  <si>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</si>
  <si>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</si>
  <si>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</si>
  <si>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</si>
  <si>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</si>
  <si>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</si>
  <si>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</si>
  <si>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</si>
  <si>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</si>
  <si>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</si>
  <si>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</si>
  <si>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</si>
  <si>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</si>
  <si>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</si>
  <si>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</si>
  <si>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</si>
  <si>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</si>
  <si>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</si>
  <si>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</si>
  <si>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</si>
  <si>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</si>
  <si>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</si>
  <si>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</si>
  <si>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</si>
  <si>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</si>
  <si>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</si>
  <si>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</si>
  <si>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</si>
  <si>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</si>
  <si>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</si>
  <si>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</si>
  <si>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</si>
  <si>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</si>
  <si>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</si>
  <si>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</si>
  <si>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</si>
  <si>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</si>
  <si>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</si>
  <si>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</si>
  <si>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</si>
  <si>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</si>
  <si>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</si>
  <si>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</si>
  <si>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</si>
  <si>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</si>
  <si>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</si>
  <si>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</si>
  <si>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</si>
  <si>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</si>
  <si>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</si>
  <si>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</si>
  <si>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</si>
  <si>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</si>
  <si>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</si>
  <si>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</si>
  <si>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</si>
  <si>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</si>
  <si>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</si>
  <si>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</si>
  <si>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</si>
  <si>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</si>
  <si>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</si>
  <si>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</si>
  <si>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</si>
  <si>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</si>
  <si>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</si>
  <si>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</si>
  <si>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</si>
  <si>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</si>
  <si>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</si>
  <si>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</si>
  <si>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</si>
  <si>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</si>
  <si>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</si>
  <si>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</si>
  <si>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</si>
  <si>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</si>
  <si>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</si>
  <si>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</si>
  <si>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</si>
  <si>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</si>
  <si>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</si>
  <si>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</si>
  <si>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</si>
  <si>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</si>
  <si>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</si>
  <si>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</si>
  <si>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</si>
  <si>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</si>
  <si>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</si>
  <si>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</si>
  <si>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</si>
  <si>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</si>
  <si>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</si>
  <si>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</si>
  <si>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</si>
  <si>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</si>
  <si>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</si>
  <si>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</si>
  <si>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</si>
  <si>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</si>
  <si>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</si>
  <si>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</si>
  <si>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</si>
  <si>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</si>
  <si>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</si>
  <si>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</si>
  <si>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</si>
  <si>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</si>
  <si>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</si>
  <si>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</si>
  <si>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</si>
  <si>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</si>
  <si>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</si>
  <si>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</si>
  <si>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</si>
  <si>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</si>
  <si>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</si>
  <si>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</si>
  <si>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</si>
  <si>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</si>
  <si>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</si>
  <si>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</si>
  <si>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</si>
  <si>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</si>
  <si>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</si>
  <si>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</si>
  <si>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</si>
  <si>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</si>
  <si>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</si>
  <si>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</si>
  <si>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</si>
  <si>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</si>
  <si>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</si>
  <si>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</si>
  <si>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</si>
  <si>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</si>
  <si>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</si>
  <si>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</si>
  <si>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</si>
  <si>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</si>
  <si>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</si>
  <si>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</si>
  <si>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</si>
  <si>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</si>
  <si>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</si>
  <si>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</si>
  <si>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</si>
  <si>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</si>
  <si>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</si>
  <si>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</si>
  <si>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</si>
  <si>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</si>
  <si>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</si>
  <si>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</si>
  <si>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</si>
  <si>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</si>
  <si>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</si>
  <si>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</si>
  <si>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</si>
  <si>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</si>
  <si>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</si>
  <si>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</si>
  <si>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</si>
  <si>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</si>
  <si>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</si>
  <si>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</si>
  <si>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</si>
  <si>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</si>
  <si>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</si>
  <si>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</si>
  <si>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</si>
  <si>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</si>
  <si>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</si>
  <si>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</si>
  <si>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</si>
  <si>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</si>
  <si>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</si>
  <si>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</si>
  <si>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</si>
  <si>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</si>
  <si>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</si>
  <si>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</si>
  <si>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</si>
  <si>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</si>
  <si>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</si>
  <si>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</si>
  <si>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</si>
  <si>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</si>
  <si>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</si>
  <si>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</si>
  <si>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</si>
  <si>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</si>
  <si>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</si>
  <si>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</si>
  <si>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</si>
  <si>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</si>
  <si>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</si>
  <si>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</si>
  <si>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</si>
  <si>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</si>
  <si>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</si>
  <si>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</si>
  <si>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</si>
  <si>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</si>
  <si>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</si>
  <si>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</si>
  <si>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</si>
  <si>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</si>
  <si>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</si>
  <si>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</si>
  <si>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</si>
  <si>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</si>
  <si>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</si>
  <si>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</si>
  <si>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</si>
  <si>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</si>
  <si>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</si>
  <si>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</si>
  <si>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</si>
  <si>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</si>
  <si>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</si>
  <si>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</si>
  <si>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</si>
  <si>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</si>
  <si>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</si>
  <si>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</si>
  <si>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</si>
  <si>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</si>
  <si>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</si>
  <si>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</si>
  <si>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</si>
  <si>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</si>
  <si>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</si>
  <si>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</si>
  <si>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</si>
  <si>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</si>
  <si>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</si>
  <si>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</si>
  <si>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</si>
  <si>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</si>
  <si>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</si>
  <si>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</si>
  <si>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</si>
  <si>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</si>
  <si>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</si>
  <si>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</si>
  <si>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</si>
  <si>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</si>
  <si>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</si>
  <si>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</si>
  <si>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</si>
  <si>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</si>
  <si>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</si>
  <si>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</si>
  <si>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</si>
  <si>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</si>
  <si>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</si>
  <si>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</si>
  <si>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</si>
  <si>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</si>
  <si>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</si>
  <si>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</si>
  <si>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</si>
  <si>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</si>
  <si>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</si>
  <si>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</si>
  <si>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</si>
  <si>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</si>
  <si>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</si>
  <si>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</si>
  <si>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</si>
  <si>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</si>
  <si>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</si>
  <si>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</si>
  <si>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</si>
  <si>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</si>
  <si>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</si>
  <si>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</si>
  <si>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</si>
  <si>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</si>
  <si>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</si>
  <si>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</si>
  <si>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</si>
  <si>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</si>
  <si>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</si>
  <si>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</si>
  <si>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</si>
  <si>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</si>
  <si>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</si>
  <si>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</si>
  <si>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</si>
  <si>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</si>
  <si>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</si>
  <si>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</si>
  <si>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</si>
  <si>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</si>
  <si>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</si>
  <si>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</si>
  <si>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</si>
  <si>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</si>
  <si>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</si>
  <si>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</si>
  <si>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</si>
  <si>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</si>
  <si>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</si>
  <si>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</si>
  <si>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</si>
  <si>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</si>
  <si>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</si>
  <si>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</si>
  <si>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</si>
  <si>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</si>
  <si>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</si>
  <si>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</si>
  <si>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</si>
  <si>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</si>
  <si>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</si>
  <si>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</si>
  <si>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</si>
  <si>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</si>
  <si>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</si>
  <si>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</si>
  <si>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</si>
  <si>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</si>
  <si>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</si>
  <si>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</si>
  <si>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</si>
  <si>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</si>
  <si>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</si>
  <si>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</si>
  <si>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</si>
  <si>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</si>
  <si>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</si>
  <si>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</si>
  <si>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</si>
  <si>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</si>
  <si>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</si>
  <si>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</si>
  <si>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</si>
  <si>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</si>
  <si>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</si>
  <si>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</si>
  <si>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</si>
  <si>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</si>
  <si>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</si>
  <si>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</si>
  <si>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</si>
  <si>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</si>
  <si>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</si>
  <si>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</si>
  <si>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</si>
  <si>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</si>
  <si>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</si>
  <si>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</si>
  <si>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</si>
  <si>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</si>
  <si>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</si>
  <si>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</si>
  <si>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</si>
  <si>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</si>
  <si>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</si>
  <si>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</si>
  <si>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</si>
  <si>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</si>
  <si>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</si>
  <si>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</si>
  <si>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</si>
  <si>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</si>
  <si>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</si>
  <si>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</si>
  <si>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</si>
  <si>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</si>
  <si>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</si>
  <si>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</si>
  <si>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</si>
  <si>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</si>
  <si>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</si>
  <si>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</si>
  <si>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</si>
  <si>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</si>
  <si>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</si>
  <si>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</si>
  <si>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</si>
  <si>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</si>
  <si>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</si>
  <si>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</si>
  <si>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</si>
  <si>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</si>
  <si>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</si>
  <si>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</si>
  <si>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</si>
  <si>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</si>
  <si>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</si>
  <si>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</si>
  <si>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</si>
  <si>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</si>
  <si>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</si>
  <si>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</si>
  <si>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</si>
  <si>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</si>
  <si>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</si>
  <si>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</si>
  <si>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</si>
  <si>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</si>
  <si>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</si>
  <si>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</si>
  <si>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</si>
  <si>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</si>
  <si>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</si>
  <si>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</si>
  <si>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</si>
  <si>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</si>
  <si>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</si>
  <si>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</si>
  <si>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</si>
  <si>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</si>
  <si>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</si>
  <si>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</si>
  <si>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</si>
  <si>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</si>
  <si>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</si>
  <si>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</si>
  <si>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</si>
  <si>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</si>
  <si>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</si>
  <si>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</si>
  <si>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</si>
  <si>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</si>
  <si>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</si>
  <si>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</si>
  <si>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</si>
  <si>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</si>
  <si>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</si>
  <si>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</si>
  <si>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</si>
  <si>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</si>
  <si>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</si>
  <si>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</si>
  <si>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</si>
  <si>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</si>
  <si>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</si>
  <si>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</si>
  <si>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</si>
  <si>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</si>
  <si>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</si>
  <si>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</si>
  <si>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</si>
  <si>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</si>
  <si>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</si>
  <si>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</si>
  <si>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</si>
  <si>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</si>
  <si>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</si>
  <si>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</si>
  <si>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</si>
  <si>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</si>
  <si>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</si>
  <si>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</si>
  <si>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</si>
  <si>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</si>
  <si>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</si>
  <si>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</si>
  <si>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</si>
  <si>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</si>
  <si>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</si>
  <si>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</si>
  <si>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</si>
  <si>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</si>
  <si>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</si>
  <si>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</si>
  <si>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</si>
  <si>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</si>
  <si>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</si>
  <si>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</si>
  <si>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</si>
  <si>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</si>
  <si>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</si>
  <si>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</si>
  <si>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</si>
  <si>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</si>
  <si>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</si>
  <si>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</si>
  <si>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</si>
  <si>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</si>
  <si>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</si>
  <si>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</si>
  <si>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</si>
  <si>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</si>
  <si>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</si>
  <si>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</si>
  <si>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</si>
  <si>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</si>
  <si>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Préstamos de otros bancos</t>
  </si>
  <si>
    <t>Intereses sobre préstamos</t>
  </si>
  <si>
    <t>Utilidad (Pérdida) de Operación</t>
  </si>
  <si>
    <t>AL 31 DE MARZO DE  2022</t>
  </si>
  <si>
    <t>MARZO/ 2022</t>
  </si>
  <si>
    <t>POR EL PERIODO DEL 01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</si>
</sst>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0" fillId="0" borderId="14" xfId="0" applyNumberFormat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8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6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165" fontId="6" fillId="2" borderId="0" xfId="1" applyFont="1" applyFill="1" applyBorder="1"/>
    <xf numFmtId="171" fontId="0" fillId="0" borderId="19" xfId="4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69" fontId="3" fillId="2" borderId="19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5" fontId="0" fillId="2" borderId="23" xfId="0" applyNumberForma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75" fontId="0" fillId="2" borderId="19" xfId="0" applyNumberFormat="1" applyFill="1" applyBorder="1" applyAlignment="1">
      <alignment vertical="top"/>
    </xf>
    <xf numFmtId="0" fontId="4" fillId="0" borderId="15" xfId="0" applyFont="1" applyFill="1" applyBorder="1" applyAlignment="1">
      <alignment horizontal="right" vertical="top" wrapText="1"/>
    </xf>
    <xf numFmtId="40" fontId="4" fillId="2" borderId="23" xfId="0" applyNumberFormat="1" applyFont="1" applyFill="1" applyBorder="1" applyAlignment="1">
      <alignment vertical="top" wrapText="1"/>
    </xf>
    <xf numFmtId="40" fontId="3" fillId="2" borderId="19" xfId="0" applyNumberFormat="1" applyFont="1" applyFill="1" applyBorder="1" applyAlignment="1">
      <alignment vertical="top" wrapText="1"/>
    </xf>
    <xf numFmtId="168" fontId="0" fillId="2" borderId="23" xfId="0" applyNumberFormat="1" applyFill="1" applyBorder="1" applyAlignment="1">
      <alignment vertical="top"/>
    </xf>
    <xf numFmtId="40" fontId="3" fillId="2" borderId="17" xfId="0" applyNumberFormat="1" applyFont="1" applyFill="1" applyBorder="1" applyAlignment="1">
      <alignment vertical="top" wrapText="1"/>
    </xf>
    <xf numFmtId="40" fontId="3" fillId="2" borderId="23" xfId="0" applyNumberFormat="1" applyFont="1" applyFill="1" applyBorder="1" applyAlignment="1">
      <alignment vertical="top" wrapText="1"/>
    </xf>
    <xf numFmtId="171" fontId="0" fillId="0" borderId="23" xfId="4" applyNumberFormat="1" applyFont="1" applyFill="1" applyBorder="1" applyAlignment="1">
      <alignment vertical="center"/>
    </xf>
    <xf numFmtId="171" fontId="0" fillId="0" borderId="23" xfId="4" applyNumberFormat="1" applyFont="1" applyFill="1" applyBorder="1" applyAlignment="1">
      <alignment horizontal="right" vertical="center"/>
    </xf>
    <xf numFmtId="0" fontId="6" fillId="0" borderId="2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175" fontId="0" fillId="2" borderId="17" xfId="0" applyNumberFormat="1" applyFill="1" applyBorder="1" applyAlignment="1">
      <alignment vertical="center"/>
    </xf>
    <xf numFmtId="39" fontId="3" fillId="2" borderId="23" xfId="0" applyNumberFormat="1" applyFont="1" applyFill="1" applyBorder="1" applyAlignment="1">
      <alignment vertical="top" wrapText="1"/>
    </xf>
    <xf numFmtId="165" fontId="6" fillId="2" borderId="19" xfId="1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39" fontId="4" fillId="2" borderId="23" xfId="0" applyNumberFormat="1" applyFont="1" applyFill="1" applyBorder="1" applyAlignment="1">
      <alignment vertical="top" wrapText="1"/>
    </xf>
    <xf numFmtId="39" fontId="4" fillId="2" borderId="19" xfId="0" applyNumberFormat="1" applyFont="1" applyFill="1" applyBorder="1" applyAlignment="1">
      <alignment vertical="top" wrapText="1"/>
    </xf>
    <xf numFmtId="164" fontId="3" fillId="2" borderId="24" xfId="11" applyFont="1" applyFill="1" applyBorder="1" applyAlignment="1">
      <alignment vertical="top" wrapText="1"/>
    </xf>
    <xf numFmtId="165" fontId="4" fillId="0" borderId="23" xfId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/>
    <xf numFmtId="0" fontId="6" fillId="0" borderId="25" xfId="0" applyFont="1" applyFill="1" applyBorder="1"/>
    <xf numFmtId="0" fontId="6" fillId="0" borderId="1" xfId="0" applyFont="1" applyFill="1" applyBorder="1"/>
    <xf numFmtId="0" fontId="6" fillId="0" borderId="19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45</xdr:row>
      <xdr:rowOff>19049</xdr:rowOff>
    </xdr:from>
    <xdr:to>
      <xdr:col>1</xdr:col>
      <xdr:colOff>1933576</xdr:colOff>
      <xdr:row>47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45</xdr:row>
      <xdr:rowOff>38100</xdr:rowOff>
    </xdr:from>
    <xdr:to>
      <xdr:col>5</xdr:col>
      <xdr:colOff>0</xdr:colOff>
      <xdr:row>47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52</xdr:row>
      <xdr:rowOff>9524</xdr:rowOff>
    </xdr:from>
    <xdr:to>
      <xdr:col>1</xdr:col>
      <xdr:colOff>2105026</xdr:colOff>
      <xdr:row>54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52</xdr:row>
      <xdr:rowOff>19050</xdr:rowOff>
    </xdr:from>
    <xdr:to>
      <xdr:col>5</xdr:col>
      <xdr:colOff>0</xdr:colOff>
      <xdr:row>54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57</xdr:row>
      <xdr:rowOff>149225</xdr:rowOff>
    </xdr:from>
    <xdr:to>
      <xdr:col>5</xdr:col>
      <xdr:colOff>0</xdr:colOff>
      <xdr:row>60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67</xdr:row>
      <xdr:rowOff>10085</xdr:rowOff>
    </xdr:from>
    <xdr:to>
      <xdr:col>5</xdr:col>
      <xdr:colOff>449580</xdr:colOff>
      <xdr:row>69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66</xdr:row>
      <xdr:rowOff>120463</xdr:rowOff>
    </xdr:from>
    <xdr:to>
      <xdr:col>1</xdr:col>
      <xdr:colOff>2202180</xdr:colOff>
      <xdr:row>69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39</xdr:row>
      <xdr:rowOff>9526</xdr:rowOff>
    </xdr:from>
    <xdr:to>
      <xdr:col>3</xdr:col>
      <xdr:colOff>1577340</xdr:colOff>
      <xdr:row>42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38</xdr:row>
      <xdr:rowOff>85726</xdr:rowOff>
    </xdr:from>
    <xdr:to>
      <xdr:col>1</xdr:col>
      <xdr:colOff>2491740</xdr:colOff>
      <xdr:row>41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%20PRESENTACION%20AL%20%2031%2003%2022%20AL%2028%2002%2022%20%20-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31 03 2022"/>
      <sheetName val="CHECK"/>
      <sheetName val="ACTIVO FIJO"/>
      <sheetName val="BALANCE 28 02 2022 (2)"/>
      <sheetName val="TESORERIA NELLY"/>
      <sheetName val="Hoja4"/>
      <sheetName val="Hoja6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31">
          <cell r="B31">
            <v>427180.02021719969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7"/>
  <sheetViews>
    <sheetView showGridLines="0" tabSelected="1" topLeftCell="B28" zoomScaleNormal="100" workbookViewId="0">
      <selection activeCell="B42" sqref="B42"/>
    </sheetView>
  </sheetViews>
  <sheetFormatPr baseColWidth="10" defaultColWidth="9.109375" defaultRowHeight="13.2" x14ac:dyDescent="0.25"/>
  <cols>
    <col min="1" max="1" width="7" style="2" customWidth="1"/>
    <col min="2" max="2" width="52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6.77734375" style="3" customWidth="1"/>
    <col min="7" max="7" width="18.33203125" style="2" hidden="1" customWidth="1"/>
    <col min="8" max="8" width="22.44140625" style="126" hidden="1" customWidth="1"/>
    <col min="9" max="9" width="1.66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82"/>
      <c r="C1" s="183"/>
      <c r="D1" s="183"/>
      <c r="E1" s="183"/>
      <c r="F1" s="82"/>
      <c r="H1" s="12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87" t="s">
        <v>3856</v>
      </c>
      <c r="C2" s="188"/>
      <c r="D2" s="188"/>
      <c r="E2" s="188"/>
      <c r="F2" s="189"/>
    </row>
    <row r="3" spans="1:22" ht="13.8" x14ac:dyDescent="0.25">
      <c r="A3" s="1"/>
      <c r="B3" s="187" t="s">
        <v>2706</v>
      </c>
      <c r="C3" s="188"/>
      <c r="D3" s="188"/>
      <c r="E3" s="188"/>
      <c r="F3" s="189"/>
    </row>
    <row r="4" spans="1:22" ht="13.8" x14ac:dyDescent="0.25">
      <c r="A4" s="1"/>
      <c r="B4" s="187" t="s">
        <v>3956</v>
      </c>
      <c r="C4" s="188"/>
      <c r="D4" s="188"/>
      <c r="E4" s="188"/>
      <c r="F4" s="189"/>
    </row>
    <row r="5" spans="1:22" x14ac:dyDescent="0.25">
      <c r="A5" s="1"/>
      <c r="B5" s="184" t="s">
        <v>3859</v>
      </c>
      <c r="C5" s="185"/>
      <c r="D5" s="185"/>
      <c r="E5" s="185"/>
      <c r="F5" s="186"/>
    </row>
    <row r="6" spans="1:22" x14ac:dyDescent="0.25">
      <c r="A6" s="1"/>
      <c r="B6" s="113"/>
      <c r="C6" s="114"/>
      <c r="D6" s="114"/>
      <c r="E6" s="114"/>
      <c r="F6" s="59"/>
    </row>
    <row r="7" spans="1:22" x14ac:dyDescent="0.25">
      <c r="A7" s="1"/>
      <c r="B7" s="113"/>
      <c r="C7" s="114"/>
      <c r="D7" s="114"/>
      <c r="E7" s="84" t="s">
        <v>3957</v>
      </c>
      <c r="F7" s="54"/>
    </row>
    <row r="8" spans="1:22" x14ac:dyDescent="0.25">
      <c r="A8" s="1"/>
      <c r="B8" s="55" t="s">
        <v>0</v>
      </c>
      <c r="C8" s="5"/>
      <c r="D8" s="114"/>
      <c r="E8" s="114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ht="17.399999999999999" customHeight="1" x14ac:dyDescent="0.25">
      <c r="A10" s="1"/>
      <c r="B10" s="57" t="s">
        <v>581</v>
      </c>
      <c r="C10" s="4"/>
      <c r="D10" s="6" t="s">
        <v>570</v>
      </c>
      <c r="E10" s="95">
        <v>14649472.960000001</v>
      </c>
      <c r="F10" s="54"/>
      <c r="G10" s="126">
        <f>+E10/1000</f>
        <v>14649.472960000001</v>
      </c>
      <c r="H10" s="126">
        <v>16182.9</v>
      </c>
      <c r="I10" s="130">
        <f>+G10-H10</f>
        <v>-1533.4270399999987</v>
      </c>
      <c r="J10" s="95"/>
    </row>
    <row r="11" spans="1:22" ht="18" hidden="1" customHeight="1" x14ac:dyDescent="0.25">
      <c r="A11" s="1"/>
      <c r="B11" s="57" t="s">
        <v>582</v>
      </c>
      <c r="C11" s="4"/>
      <c r="D11" s="4"/>
      <c r="E11" s="95">
        <v>0</v>
      </c>
      <c r="F11" s="54"/>
      <c r="G11" s="126">
        <f t="shared" ref="G11:G40" si="0">+E11/1000</f>
        <v>0</v>
      </c>
      <c r="J11" s="95"/>
    </row>
    <row r="12" spans="1:22" ht="21" customHeight="1" x14ac:dyDescent="0.25">
      <c r="A12" s="1"/>
      <c r="B12" s="57" t="s">
        <v>583</v>
      </c>
      <c r="C12" s="4"/>
      <c r="D12" s="4"/>
      <c r="E12" s="95">
        <v>7322561.5099999998</v>
      </c>
      <c r="F12" s="54"/>
      <c r="G12" s="126">
        <f t="shared" si="0"/>
        <v>7322.5615099999995</v>
      </c>
      <c r="H12" s="126">
        <v>3508.7</v>
      </c>
      <c r="I12" s="130">
        <f t="shared" ref="I12" si="1">+G12-H12</f>
        <v>3813.8615099999997</v>
      </c>
      <c r="J12" s="95"/>
    </row>
    <row r="13" spans="1:22" ht="19.5" customHeight="1" x14ac:dyDescent="0.25">
      <c r="A13" s="1"/>
      <c r="B13" s="57" t="s">
        <v>3845</v>
      </c>
      <c r="C13" s="4"/>
      <c r="D13" s="4"/>
      <c r="E13" s="95">
        <v>87036979.760000005</v>
      </c>
      <c r="F13" s="54"/>
      <c r="G13" s="129">
        <f t="shared" si="0"/>
        <v>87036.979760000002</v>
      </c>
      <c r="H13" s="128">
        <v>77697.600000000006</v>
      </c>
      <c r="J13" s="95"/>
    </row>
    <row r="14" spans="1:22" ht="22.5" customHeight="1" x14ac:dyDescent="0.25">
      <c r="A14" s="1"/>
      <c r="B14" s="57"/>
      <c r="C14" s="4"/>
      <c r="D14" s="4"/>
      <c r="E14" s="108">
        <f>SUM(E10:E13)</f>
        <v>109009014.23</v>
      </c>
      <c r="F14" s="54"/>
      <c r="G14" s="126">
        <f t="shared" si="0"/>
        <v>109009.01423</v>
      </c>
      <c r="H14" s="126">
        <f>SUM(H10:H13)</f>
        <v>97389.200000000012</v>
      </c>
      <c r="I14" s="130">
        <f t="shared" ref="I14" si="2">+G14-H14</f>
        <v>11619.814229999989</v>
      </c>
      <c r="J14" s="95"/>
    </row>
    <row r="15" spans="1:22" x14ac:dyDescent="0.25">
      <c r="A15" s="1"/>
      <c r="B15" s="56" t="s">
        <v>2</v>
      </c>
      <c r="C15" s="6"/>
      <c r="D15" s="6"/>
      <c r="E15" s="105"/>
      <c r="F15" s="54"/>
      <c r="G15" s="126">
        <f t="shared" si="0"/>
        <v>0</v>
      </c>
      <c r="J15" s="95"/>
    </row>
    <row r="16" spans="1:22" ht="23.25" customHeight="1" x14ac:dyDescent="0.25">
      <c r="A16" s="1"/>
      <c r="B16" s="57" t="s">
        <v>571</v>
      </c>
      <c r="C16" s="4"/>
      <c r="D16" s="4"/>
      <c r="E16" s="95">
        <v>9015484.879999999</v>
      </c>
      <c r="F16" s="54"/>
      <c r="G16" s="126">
        <f t="shared" si="0"/>
        <v>9015.4848799999982</v>
      </c>
      <c r="H16" s="126">
        <v>8111</v>
      </c>
      <c r="I16" s="130">
        <f t="shared" ref="I16" si="3">+G16-H16</f>
        <v>904.48487999999816</v>
      </c>
      <c r="J16" s="95"/>
    </row>
    <row r="17" spans="1:10" x14ac:dyDescent="0.25">
      <c r="A17" s="1"/>
      <c r="B17" s="56" t="s">
        <v>3</v>
      </c>
      <c r="C17" s="6"/>
      <c r="D17" s="6"/>
      <c r="E17" s="105"/>
      <c r="F17" s="54"/>
      <c r="G17" s="126">
        <f t="shared" si="0"/>
        <v>0</v>
      </c>
      <c r="J17" s="95"/>
    </row>
    <row r="18" spans="1:10" ht="12" customHeight="1" x14ac:dyDescent="0.25">
      <c r="A18" s="1"/>
      <c r="B18" s="57" t="s">
        <v>584</v>
      </c>
      <c r="C18" s="4"/>
      <c r="D18" s="4"/>
      <c r="E18" s="95">
        <v>3080808.9699999997</v>
      </c>
      <c r="F18" s="54"/>
      <c r="G18" s="126">
        <f t="shared" si="0"/>
        <v>3080.8089699999996</v>
      </c>
      <c r="H18" s="126">
        <v>3362.1</v>
      </c>
      <c r="I18" s="130">
        <f t="shared" ref="I18" si="4">+G18-H18</f>
        <v>-281.29103000000032</v>
      </c>
      <c r="J18" s="95"/>
    </row>
    <row r="19" spans="1:10" x14ac:dyDescent="0.25">
      <c r="A19" s="1"/>
      <c r="B19" s="57"/>
      <c r="C19" s="4"/>
      <c r="D19" s="4"/>
      <c r="E19" s="104"/>
      <c r="F19" s="54"/>
      <c r="G19" s="126">
        <f t="shared" si="0"/>
        <v>0</v>
      </c>
      <c r="J19" s="95"/>
    </row>
    <row r="20" spans="1:10" ht="13.8" thickBot="1" x14ac:dyDescent="0.3">
      <c r="A20" s="1"/>
      <c r="B20" s="180" t="s">
        <v>572</v>
      </c>
      <c r="C20" s="181"/>
      <c r="D20" s="52" t="s">
        <v>570</v>
      </c>
      <c r="E20" s="107">
        <f>+E14+E16+E18</f>
        <v>121105308.08</v>
      </c>
      <c r="F20" s="103"/>
      <c r="G20" s="126">
        <f t="shared" si="0"/>
        <v>121105.30808</v>
      </c>
      <c r="H20" s="131">
        <f>+H14+H16+H18</f>
        <v>108862.30000000002</v>
      </c>
      <c r="I20" s="178">
        <f t="shared" ref="I20" si="5">+G20-H20</f>
        <v>12243.008079999985</v>
      </c>
      <c r="J20" s="95"/>
    </row>
    <row r="21" spans="1:10" ht="13.2" customHeight="1" thickTop="1" x14ac:dyDescent="0.25">
      <c r="A21" s="1"/>
      <c r="B21" s="111"/>
      <c r="C21" s="112"/>
      <c r="D21" s="6"/>
      <c r="E21" s="105"/>
      <c r="F21" s="121"/>
      <c r="G21" s="126">
        <f t="shared" si="0"/>
        <v>0</v>
      </c>
      <c r="J21" s="95"/>
    </row>
    <row r="22" spans="1:10" x14ac:dyDescent="0.25">
      <c r="A22" s="1"/>
      <c r="B22" s="55" t="s">
        <v>4</v>
      </c>
      <c r="C22" s="5"/>
      <c r="D22" s="114"/>
      <c r="E22" s="106"/>
      <c r="F22" s="54"/>
      <c r="G22" s="126">
        <f t="shared" si="0"/>
        <v>0</v>
      </c>
      <c r="I22" s="130">
        <f t="shared" ref="I22" si="6">+G22-H22</f>
        <v>0</v>
      </c>
      <c r="J22" s="95"/>
    </row>
    <row r="23" spans="1:10" x14ac:dyDescent="0.25">
      <c r="A23" s="1"/>
      <c r="B23" s="56" t="s">
        <v>5</v>
      </c>
      <c r="C23" s="6"/>
      <c r="D23" s="6"/>
      <c r="E23" s="105"/>
      <c r="F23" s="54"/>
      <c r="G23" s="126">
        <f t="shared" si="0"/>
        <v>0</v>
      </c>
      <c r="J23" s="95"/>
    </row>
    <row r="24" spans="1:10" ht="20.25" customHeight="1" x14ac:dyDescent="0.25">
      <c r="A24" s="1"/>
      <c r="B24" s="57" t="s">
        <v>585</v>
      </c>
      <c r="C24" s="4"/>
      <c r="D24" s="4"/>
      <c r="E24" s="95">
        <v>87036961.49000001</v>
      </c>
      <c r="F24" s="54"/>
      <c r="G24" s="126">
        <f t="shared" si="0"/>
        <v>87036.961490000016</v>
      </c>
      <c r="H24" s="126">
        <v>75878.8</v>
      </c>
      <c r="I24" s="130">
        <f t="shared" ref="I24:I28" si="7">+G24-H24</f>
        <v>11158.161490000013</v>
      </c>
      <c r="J24" s="95"/>
    </row>
    <row r="25" spans="1:10" ht="18" customHeight="1" x14ac:dyDescent="0.25">
      <c r="A25" s="1"/>
      <c r="B25" s="57" t="s">
        <v>3953</v>
      </c>
      <c r="C25" s="4"/>
      <c r="D25" s="4"/>
      <c r="E25" s="95">
        <v>3017753.42</v>
      </c>
      <c r="F25" s="54"/>
      <c r="G25" s="126">
        <f t="shared" si="0"/>
        <v>3017.75342</v>
      </c>
      <c r="H25" s="126">
        <v>3015.8</v>
      </c>
      <c r="I25" s="130">
        <f t="shared" si="7"/>
        <v>1.9534199999998236</v>
      </c>
      <c r="J25" s="95"/>
    </row>
    <row r="26" spans="1:10" ht="15.6" customHeight="1" x14ac:dyDescent="0.25">
      <c r="A26" s="1"/>
      <c r="B26" s="57" t="s">
        <v>582</v>
      </c>
      <c r="C26" s="4"/>
      <c r="D26" s="4"/>
      <c r="E26" s="95">
        <v>0</v>
      </c>
      <c r="F26" s="54"/>
      <c r="G26" s="126">
        <f t="shared" si="0"/>
        <v>0</v>
      </c>
      <c r="I26" s="130">
        <f t="shared" si="7"/>
        <v>0</v>
      </c>
      <c r="J26" s="95"/>
    </row>
    <row r="27" spans="1:10" ht="18.75" customHeight="1" x14ac:dyDescent="0.25">
      <c r="A27" s="1"/>
      <c r="B27" s="57" t="s">
        <v>6</v>
      </c>
      <c r="C27" s="4"/>
      <c r="D27" s="4"/>
      <c r="E27" s="115">
        <v>191866.57000000007</v>
      </c>
      <c r="F27" s="54"/>
      <c r="G27" s="126">
        <f t="shared" si="0"/>
        <v>191.86657000000005</v>
      </c>
      <c r="H27" s="126">
        <v>89.8</v>
      </c>
      <c r="I27" s="130">
        <f t="shared" si="7"/>
        <v>102.06657000000006</v>
      </c>
      <c r="J27" s="95"/>
    </row>
    <row r="28" spans="1:10" ht="12.75" customHeight="1" x14ac:dyDescent="0.25">
      <c r="A28" s="1"/>
      <c r="B28" s="58"/>
      <c r="C28" s="1"/>
      <c r="D28" s="1"/>
      <c r="E28" s="123">
        <f>+E24+E25+E27+E26</f>
        <v>90246581.480000004</v>
      </c>
      <c r="F28" s="54"/>
      <c r="G28" s="126">
        <f t="shared" si="0"/>
        <v>90246.581480000008</v>
      </c>
      <c r="H28" s="132">
        <f>+H24+H25+H27</f>
        <v>78984.400000000009</v>
      </c>
      <c r="I28" s="130">
        <f t="shared" si="7"/>
        <v>11262.181479999999</v>
      </c>
      <c r="J28" s="95"/>
    </row>
    <row r="29" spans="1:10" x14ac:dyDescent="0.25">
      <c r="A29" s="1"/>
      <c r="B29" s="56" t="s">
        <v>7</v>
      </c>
      <c r="C29" s="6"/>
      <c r="D29" s="6"/>
      <c r="E29" s="105"/>
      <c r="F29" s="54"/>
      <c r="G29" s="126">
        <f t="shared" si="0"/>
        <v>0</v>
      </c>
      <c r="J29" s="95"/>
    </row>
    <row r="30" spans="1:10" x14ac:dyDescent="0.25">
      <c r="A30" s="1"/>
      <c r="B30" s="57" t="s">
        <v>8</v>
      </c>
      <c r="C30" s="4"/>
      <c r="D30" s="4"/>
      <c r="E30" s="95">
        <v>1835169.0099999998</v>
      </c>
      <c r="F30" s="54"/>
      <c r="G30" s="126">
        <f t="shared" si="0"/>
        <v>1835.1690099999998</v>
      </c>
      <c r="H30" s="126">
        <v>1582.6</v>
      </c>
      <c r="I30" s="130">
        <f t="shared" ref="I30:I31" si="8">+G30-H30</f>
        <v>252.56900999999993</v>
      </c>
      <c r="J30" s="95"/>
    </row>
    <row r="31" spans="1:10" x14ac:dyDescent="0.25">
      <c r="A31" s="1"/>
      <c r="B31" s="57" t="s">
        <v>9</v>
      </c>
      <c r="C31" s="4"/>
      <c r="D31" s="4"/>
      <c r="E31" s="95">
        <v>962751.86999999988</v>
      </c>
      <c r="F31" s="54"/>
      <c r="G31" s="126">
        <f t="shared" si="0"/>
        <v>962.75186999999983</v>
      </c>
      <c r="H31" s="126">
        <v>684.8</v>
      </c>
      <c r="I31" s="130">
        <f t="shared" si="8"/>
        <v>277.95186999999987</v>
      </c>
      <c r="J31" s="95"/>
    </row>
    <row r="32" spans="1:10" x14ac:dyDescent="0.25">
      <c r="A32" s="1"/>
      <c r="B32" s="57" t="s">
        <v>6</v>
      </c>
      <c r="C32" s="4"/>
      <c r="D32" s="4"/>
      <c r="E32" s="95">
        <v>23119.1</v>
      </c>
      <c r="F32" s="54"/>
      <c r="G32" s="126"/>
      <c r="I32" s="130"/>
      <c r="J32" s="95"/>
    </row>
    <row r="33" spans="1:10" ht="22.95" customHeight="1" x14ac:dyDescent="0.25">
      <c r="A33" s="1"/>
      <c r="B33" s="57"/>
      <c r="C33" s="4"/>
      <c r="D33" s="4"/>
      <c r="E33" s="123">
        <f>+E30+E31+E32</f>
        <v>2821039.98</v>
      </c>
      <c r="F33" s="54"/>
      <c r="G33" s="126">
        <f t="shared" si="0"/>
        <v>2821.03998</v>
      </c>
      <c r="H33" s="126">
        <v>2267.4</v>
      </c>
      <c r="I33" s="130">
        <f t="shared" ref="I33" si="9">+G33-H33</f>
        <v>553.63997999999992</v>
      </c>
      <c r="J33" s="95"/>
    </row>
    <row r="34" spans="1:10" ht="13.95" customHeight="1" x14ac:dyDescent="0.25">
      <c r="A34" s="1"/>
      <c r="B34" s="57"/>
      <c r="C34" s="4"/>
      <c r="D34" s="4"/>
      <c r="E34" s="109"/>
      <c r="F34" s="54"/>
      <c r="G34" s="126">
        <f t="shared" si="0"/>
        <v>0</v>
      </c>
      <c r="J34" s="95"/>
    </row>
    <row r="35" spans="1:10" ht="17.399999999999999" customHeight="1" x14ac:dyDescent="0.25">
      <c r="A35" s="1"/>
      <c r="B35" s="90" t="s">
        <v>573</v>
      </c>
      <c r="C35" s="89"/>
      <c r="D35" s="87"/>
      <c r="E35" s="123">
        <f>+E28+E33</f>
        <v>93067621.460000008</v>
      </c>
      <c r="F35" s="122"/>
      <c r="G35" s="126">
        <f t="shared" si="0"/>
        <v>93067.621460000009</v>
      </c>
      <c r="H35" s="132">
        <f>+H28+H33</f>
        <v>81251.8</v>
      </c>
      <c r="I35" s="130">
        <f t="shared" ref="I35" si="10">+G35-H35</f>
        <v>11815.821460000006</v>
      </c>
      <c r="J35" s="95"/>
    </row>
    <row r="36" spans="1:10" ht="21.6" customHeight="1" x14ac:dyDescent="0.25">
      <c r="A36" s="1"/>
      <c r="B36" s="88" t="s">
        <v>10</v>
      </c>
      <c r="C36" s="89"/>
      <c r="D36" s="89"/>
      <c r="E36" s="92">
        <f>+E37+E38</f>
        <v>28037686.620000001</v>
      </c>
      <c r="F36" s="54"/>
      <c r="G36" s="126">
        <f t="shared" si="0"/>
        <v>28037.68662</v>
      </c>
      <c r="H36" s="92">
        <f>+H37+H38</f>
        <v>27610.5</v>
      </c>
      <c r="J36" s="95"/>
    </row>
    <row r="37" spans="1:10" ht="21.6" customHeight="1" x14ac:dyDescent="0.25">
      <c r="A37" s="1"/>
      <c r="B37" s="86" t="s">
        <v>11</v>
      </c>
      <c r="C37" s="87"/>
      <c r="D37" s="87"/>
      <c r="E37" s="95">
        <v>20333675</v>
      </c>
      <c r="F37" s="54"/>
      <c r="G37" s="126">
        <f t="shared" si="0"/>
        <v>20333.674999999999</v>
      </c>
      <c r="H37" s="126">
        <v>20333.7</v>
      </c>
      <c r="I37" s="130">
        <f t="shared" ref="I37" si="11">+G37-H37</f>
        <v>-2.5000000001455192E-2</v>
      </c>
      <c r="J37" s="95"/>
    </row>
    <row r="38" spans="1:10" ht="21.6" customHeight="1" x14ac:dyDescent="0.25">
      <c r="A38" s="1"/>
      <c r="B38" s="86" t="s">
        <v>3851</v>
      </c>
      <c r="C38" s="89"/>
      <c r="D38" s="89"/>
      <c r="E38" s="115">
        <v>7704011.6200000001</v>
      </c>
      <c r="F38" s="54"/>
      <c r="G38" s="126">
        <f t="shared" si="0"/>
        <v>7704.0116200000002</v>
      </c>
      <c r="H38" s="126">
        <v>7276.8</v>
      </c>
      <c r="J38" s="95"/>
    </row>
    <row r="39" spans="1:10" x14ac:dyDescent="0.25">
      <c r="B39" s="57"/>
      <c r="C39" s="4"/>
      <c r="D39" s="4"/>
      <c r="E39" s="85"/>
      <c r="F39" s="54"/>
      <c r="G39" s="126">
        <f t="shared" si="0"/>
        <v>0</v>
      </c>
      <c r="I39" s="130">
        <f t="shared" ref="I39" si="12">+G39-H39</f>
        <v>0</v>
      </c>
      <c r="J39" s="95"/>
    </row>
    <row r="40" spans="1:10" ht="15" x14ac:dyDescent="0.4">
      <c r="B40" s="60" t="s">
        <v>574</v>
      </c>
      <c r="C40" s="6"/>
      <c r="D40" s="6" t="s">
        <v>570</v>
      </c>
      <c r="E40" s="91">
        <f>+E35+E36</f>
        <v>121105308.08000001</v>
      </c>
      <c r="F40" s="54"/>
      <c r="G40" s="126">
        <f t="shared" si="0"/>
        <v>121105.30808000002</v>
      </c>
      <c r="H40" s="133">
        <f>+H35+H36</f>
        <v>108862.3</v>
      </c>
      <c r="J40" s="95"/>
    </row>
    <row r="41" spans="1:10" x14ac:dyDescent="0.25">
      <c r="B41" s="61"/>
      <c r="C41" s="62"/>
      <c r="E41" s="95">
        <f>+E20-E40</f>
        <v>0</v>
      </c>
      <c r="F41" s="110"/>
      <c r="G41" s="95"/>
      <c r="H41" s="95">
        <f>+H20-H40</f>
        <v>0</v>
      </c>
      <c r="J41" s="95"/>
    </row>
    <row r="42" spans="1:10" x14ac:dyDescent="0.25">
      <c r="B42" s="61"/>
      <c r="C42" s="62"/>
      <c r="E42" s="85"/>
      <c r="F42" s="54"/>
    </row>
    <row r="43" spans="1:10" x14ac:dyDescent="0.25">
      <c r="B43" s="63"/>
      <c r="D43" s="19"/>
      <c r="E43" s="85"/>
      <c r="F43" s="54"/>
    </row>
    <row r="44" spans="1:10" x14ac:dyDescent="0.25">
      <c r="B44" s="63"/>
      <c r="F44" s="54"/>
    </row>
    <row r="45" spans="1:10" hidden="1" x14ac:dyDescent="0.25">
      <c r="B45" s="63"/>
      <c r="F45" s="54"/>
    </row>
    <row r="46" spans="1:10" hidden="1" x14ac:dyDescent="0.25">
      <c r="B46" s="63"/>
      <c r="F46" s="54"/>
    </row>
    <row r="47" spans="1:10" hidden="1" x14ac:dyDescent="0.25">
      <c r="B47" s="63"/>
      <c r="F47" s="54"/>
    </row>
    <row r="48" spans="1:10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3"/>
      <c r="F52" s="54"/>
    </row>
    <row r="53" spans="2:6" hidden="1" x14ac:dyDescent="0.25">
      <c r="B53" s="63"/>
      <c r="F53" s="54"/>
    </row>
    <row r="54" spans="2:6" hidden="1" x14ac:dyDescent="0.25">
      <c r="B54" s="64"/>
      <c r="C54" s="7"/>
      <c r="F54" s="54"/>
    </row>
    <row r="55" spans="2:6" hidden="1" x14ac:dyDescent="0.25">
      <c r="B55" s="65"/>
      <c r="C55" s="9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hidden="1" x14ac:dyDescent="0.25">
      <c r="B64" s="63"/>
      <c r="F64" s="54"/>
    </row>
    <row r="65" spans="2:6" hidden="1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x14ac:dyDescent="0.25">
      <c r="B74" s="63"/>
      <c r="F74" s="54"/>
    </row>
    <row r="75" spans="2:6" x14ac:dyDescent="0.25">
      <c r="B75" s="63"/>
      <c r="F75" s="54"/>
    </row>
    <row r="76" spans="2:6" ht="13.8" thickBot="1" x14ac:dyDescent="0.3">
      <c r="B76" s="66"/>
      <c r="C76" s="67"/>
      <c r="D76" s="67"/>
      <c r="E76" s="67"/>
      <c r="F76" s="68"/>
    </row>
    <row r="77" spans="2:6" x14ac:dyDescent="0.25">
      <c r="F77" s="2"/>
    </row>
    <row r="78" spans="2:6" x14ac:dyDescent="0.25">
      <c r="F78" s="2"/>
    </row>
    <row r="79" spans="2:6" x14ac:dyDescent="0.25">
      <c r="F79" s="2"/>
    </row>
    <row r="80" spans="2:6" x14ac:dyDescent="0.25">
      <c r="D80" s="95"/>
      <c r="F80" s="2"/>
    </row>
    <row r="81" spans="4:6" x14ac:dyDescent="0.25">
      <c r="D81" s="95"/>
      <c r="F81" s="2"/>
    </row>
    <row r="82" spans="4:6" x14ac:dyDescent="0.25">
      <c r="D82" s="95"/>
      <c r="F82" s="2"/>
    </row>
    <row r="83" spans="4:6" x14ac:dyDescent="0.25">
      <c r="D83" s="95"/>
      <c r="E83" s="85"/>
      <c r="F83" s="2"/>
    </row>
    <row r="84" spans="4:6" x14ac:dyDescent="0.25">
      <c r="D84" s="95"/>
      <c r="F84" s="2"/>
    </row>
    <row r="85" spans="4:6" x14ac:dyDescent="0.25">
      <c r="D85" s="95"/>
    </row>
    <row r="86" spans="4:6" x14ac:dyDescent="0.25">
      <c r="D86" s="95"/>
    </row>
    <row r="87" spans="4:6" x14ac:dyDescent="0.25">
      <c r="D87" s="9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9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76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76">
        <v>2</v>
      </c>
      <c r="G7" s="77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3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4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5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opLeftCell="B1" zoomScaleNormal="100" workbookViewId="0">
      <selection activeCell="B42" sqref="B42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21875" style="8" customWidth="1"/>
    <col min="9" max="9" width="13.109375" style="8" customWidth="1"/>
    <col min="10" max="16384" width="9.109375" style="8"/>
  </cols>
  <sheetData>
    <row r="1" spans="1:9" ht="72" customHeight="1" x14ac:dyDescent="0.25">
      <c r="A1" s="69"/>
      <c r="B1" s="80"/>
      <c r="C1" s="81"/>
      <c r="D1" s="93"/>
    </row>
    <row r="2" spans="1:9" x14ac:dyDescent="0.25">
      <c r="A2" s="70"/>
      <c r="B2" s="190" t="s">
        <v>3856</v>
      </c>
      <c r="C2" s="191"/>
      <c r="D2" s="192"/>
    </row>
    <row r="3" spans="1:9" x14ac:dyDescent="0.25">
      <c r="A3" s="70"/>
      <c r="B3" s="193" t="s">
        <v>2686</v>
      </c>
      <c r="C3" s="194"/>
      <c r="D3" s="195"/>
    </row>
    <row r="4" spans="1:9" ht="12.75" customHeight="1" x14ac:dyDescent="0.25">
      <c r="A4" s="70"/>
      <c r="B4" s="193" t="s">
        <v>3958</v>
      </c>
      <c r="C4" s="194"/>
      <c r="D4" s="195"/>
    </row>
    <row r="5" spans="1:9" ht="12.75" customHeight="1" thickBot="1" x14ac:dyDescent="0.3">
      <c r="A5" s="70"/>
      <c r="B5" s="196" t="s">
        <v>3859</v>
      </c>
      <c r="C5" s="197"/>
      <c r="D5" s="198"/>
    </row>
    <row r="6" spans="1:9" ht="12.75" customHeight="1" x14ac:dyDescent="0.25">
      <c r="A6" s="70"/>
      <c r="B6" s="78"/>
      <c r="C6" s="79"/>
      <c r="D6" s="83"/>
    </row>
    <row r="7" spans="1:9" ht="28.95" customHeight="1" x14ac:dyDescent="0.25">
      <c r="A7" s="70"/>
      <c r="B7" s="145"/>
      <c r="C7" s="146"/>
      <c r="D7" s="147"/>
    </row>
    <row r="8" spans="1:9" x14ac:dyDescent="0.25">
      <c r="A8" s="70"/>
      <c r="B8" s="148" t="s">
        <v>2687</v>
      </c>
      <c r="C8" s="13"/>
      <c r="D8" s="149">
        <f>+SUM(D9:D16)</f>
        <v>8991348.3300000001</v>
      </c>
      <c r="E8" s="134">
        <f>+SUM(E9:E16)</f>
        <v>8991.3483299999989</v>
      </c>
      <c r="F8" s="134">
        <f>+SUM(F9:F16)</f>
        <v>28712.5</v>
      </c>
      <c r="G8" s="118">
        <f>+E8-F8</f>
        <v>-19721.151669999999</v>
      </c>
      <c r="H8" s="143"/>
      <c r="I8" s="143"/>
    </row>
    <row r="9" spans="1:9" ht="15.6" customHeight="1" x14ac:dyDescent="0.25">
      <c r="A9" s="70"/>
      <c r="B9" s="150" t="s">
        <v>2688</v>
      </c>
      <c r="C9" s="11"/>
      <c r="D9" s="151">
        <v>8448184.5199999996</v>
      </c>
      <c r="E9" s="117">
        <f>+D9/1000</f>
        <v>8448.1845199999989</v>
      </c>
      <c r="F9" s="117">
        <v>26108.6</v>
      </c>
      <c r="G9" s="118">
        <f t="shared" ref="G9:G36" si="0">+E9-F9</f>
        <v>-17660.41548</v>
      </c>
      <c r="H9" s="143"/>
      <c r="I9" s="143"/>
    </row>
    <row r="10" spans="1:9" ht="14.4" customHeight="1" x14ac:dyDescent="0.25">
      <c r="A10" s="70"/>
      <c r="B10" s="150" t="s">
        <v>2689</v>
      </c>
      <c r="C10" s="11"/>
      <c r="D10" s="151">
        <v>12448.74</v>
      </c>
      <c r="E10" s="117">
        <f t="shared" ref="E10:E36" si="1">+D10/1000</f>
        <v>12.448739999999999</v>
      </c>
      <c r="F10" s="116">
        <v>0.2</v>
      </c>
      <c r="G10" s="118">
        <f t="shared" si="0"/>
        <v>12.24874</v>
      </c>
      <c r="H10" s="143"/>
      <c r="I10" s="143"/>
    </row>
    <row r="11" spans="1:9" ht="12" customHeight="1" x14ac:dyDescent="0.25">
      <c r="A11" s="70"/>
      <c r="B11" s="150" t="s">
        <v>2690</v>
      </c>
      <c r="C11" s="11"/>
      <c r="D11" s="151">
        <v>81091.510000000009</v>
      </c>
      <c r="E11" s="117">
        <f t="shared" si="1"/>
        <v>81.091510000000014</v>
      </c>
      <c r="F11" s="8">
        <v>684.9</v>
      </c>
      <c r="G11" s="118">
        <f t="shared" si="0"/>
        <v>-603.80849000000001</v>
      </c>
      <c r="H11" s="143"/>
      <c r="I11" s="143"/>
    </row>
    <row r="12" spans="1:9" hidden="1" x14ac:dyDescent="0.25">
      <c r="A12" s="70"/>
      <c r="B12" s="152" t="s">
        <v>3858</v>
      </c>
      <c r="C12" s="11"/>
      <c r="D12" s="151"/>
      <c r="E12" s="117">
        <f t="shared" si="1"/>
        <v>0</v>
      </c>
      <c r="F12" s="8">
        <v>40.5</v>
      </c>
      <c r="G12" s="118">
        <f t="shared" si="0"/>
        <v>-40.5</v>
      </c>
      <c r="H12" s="143"/>
      <c r="I12" s="143"/>
    </row>
    <row r="13" spans="1:9" ht="1.8" customHeight="1" x14ac:dyDescent="0.25">
      <c r="A13" s="70"/>
      <c r="B13" s="150" t="s">
        <v>2691</v>
      </c>
      <c r="C13" s="11"/>
      <c r="D13" s="151"/>
      <c r="E13" s="117">
        <f t="shared" si="1"/>
        <v>0</v>
      </c>
      <c r="F13" s="116">
        <v>2.5</v>
      </c>
      <c r="G13" s="118">
        <f t="shared" si="0"/>
        <v>-2.5</v>
      </c>
      <c r="H13" s="143"/>
      <c r="I13" s="143"/>
    </row>
    <row r="14" spans="1:9" x14ac:dyDescent="0.25">
      <c r="A14" s="70"/>
      <c r="B14" s="150" t="s">
        <v>2692</v>
      </c>
      <c r="C14" s="11"/>
      <c r="D14" s="151">
        <v>15660.09</v>
      </c>
      <c r="E14" s="117">
        <f t="shared" si="1"/>
        <v>15.66009</v>
      </c>
      <c r="F14" s="8">
        <v>76.3</v>
      </c>
      <c r="G14" s="118">
        <f t="shared" si="0"/>
        <v>-60.63991</v>
      </c>
      <c r="H14" s="143"/>
      <c r="I14" s="143"/>
    </row>
    <row r="15" spans="1:9" ht="4.8" hidden="1" customHeight="1" x14ac:dyDescent="0.25">
      <c r="A15" s="70"/>
      <c r="B15" s="150" t="s">
        <v>3842</v>
      </c>
      <c r="C15" s="11"/>
      <c r="D15" s="151"/>
      <c r="E15" s="117">
        <f t="shared" si="1"/>
        <v>0</v>
      </c>
      <c r="G15" s="118">
        <f t="shared" si="0"/>
        <v>0</v>
      </c>
      <c r="H15" s="143"/>
      <c r="I15" s="143"/>
    </row>
    <row r="16" spans="1:9" x14ac:dyDescent="0.25">
      <c r="A16" s="70"/>
      <c r="B16" s="150" t="s">
        <v>2693</v>
      </c>
      <c r="C16" s="11"/>
      <c r="D16" s="153">
        <v>433963.47</v>
      </c>
      <c r="E16" s="117">
        <f t="shared" si="1"/>
        <v>433.96346999999997</v>
      </c>
      <c r="F16" s="116">
        <v>1799.5</v>
      </c>
      <c r="G16" s="118">
        <f t="shared" si="0"/>
        <v>-1365.5365300000001</v>
      </c>
      <c r="H16" s="143"/>
      <c r="I16" s="143"/>
    </row>
    <row r="17" spans="1:9" x14ac:dyDescent="0.25">
      <c r="A17" s="70"/>
      <c r="B17" s="154"/>
      <c r="C17" s="14"/>
      <c r="D17" s="155"/>
      <c r="E17" s="117"/>
      <c r="G17" s="118">
        <f t="shared" si="0"/>
        <v>0</v>
      </c>
      <c r="H17" s="143"/>
    </row>
    <row r="18" spans="1:9" x14ac:dyDescent="0.25">
      <c r="A18" s="70"/>
      <c r="B18" s="148" t="s">
        <v>2694</v>
      </c>
      <c r="C18" s="13"/>
      <c r="D18" s="156">
        <f>+D19+D21+D20</f>
        <v>1039338.27</v>
      </c>
      <c r="E18" s="117">
        <f t="shared" si="1"/>
        <v>1039.33827</v>
      </c>
      <c r="F18" s="136">
        <f>+F19+F21+F20</f>
        <v>2841.3</v>
      </c>
      <c r="G18" s="118">
        <f t="shared" si="0"/>
        <v>-1801.9617300000002</v>
      </c>
      <c r="H18" s="143"/>
    </row>
    <row r="19" spans="1:9" x14ac:dyDescent="0.25">
      <c r="A19" s="70"/>
      <c r="B19" s="150" t="s">
        <v>2695</v>
      </c>
      <c r="C19" s="11"/>
      <c r="D19" s="157">
        <v>893997.74</v>
      </c>
      <c r="E19" s="117">
        <f t="shared" si="1"/>
        <v>893.99774000000002</v>
      </c>
      <c r="F19" s="117">
        <v>2422</v>
      </c>
      <c r="G19" s="118">
        <f t="shared" si="0"/>
        <v>-1528.00226</v>
      </c>
      <c r="H19" s="143"/>
    </row>
    <row r="20" spans="1:9" x14ac:dyDescent="0.25">
      <c r="A20" s="70"/>
      <c r="B20" s="150" t="s">
        <v>3954</v>
      </c>
      <c r="C20" s="11"/>
      <c r="D20" s="157">
        <v>63723.54</v>
      </c>
      <c r="E20" s="117">
        <f t="shared" si="1"/>
        <v>63.72354</v>
      </c>
      <c r="F20" s="8">
        <v>15.8</v>
      </c>
      <c r="G20" s="118">
        <f t="shared" si="0"/>
        <v>47.923540000000003</v>
      </c>
      <c r="H20" s="143"/>
    </row>
    <row r="21" spans="1:9" ht="16.5" customHeight="1" x14ac:dyDescent="0.25">
      <c r="A21" s="70"/>
      <c r="B21" s="150" t="s">
        <v>2693</v>
      </c>
      <c r="C21" s="11"/>
      <c r="D21" s="157">
        <v>81616.989999999991</v>
      </c>
      <c r="E21" s="117">
        <f t="shared" si="1"/>
        <v>81.616989999999987</v>
      </c>
      <c r="F21" s="8">
        <v>403.5</v>
      </c>
      <c r="G21" s="118">
        <f t="shared" si="0"/>
        <v>-321.88301000000001</v>
      </c>
      <c r="H21" s="143"/>
    </row>
    <row r="22" spans="1:9" ht="19.95" customHeight="1" x14ac:dyDescent="0.25">
      <c r="A22" s="70"/>
      <c r="B22" s="150" t="s">
        <v>2696</v>
      </c>
      <c r="C22" s="13"/>
      <c r="D22" s="157">
        <v>2706473.0300000003</v>
      </c>
      <c r="E22" s="117">
        <f t="shared" si="1"/>
        <v>2706.4730300000001</v>
      </c>
      <c r="F22" s="117">
        <v>4929.8</v>
      </c>
      <c r="G22" s="118">
        <f t="shared" si="0"/>
        <v>-2223.3269700000001</v>
      </c>
      <c r="H22" s="143"/>
    </row>
    <row r="23" spans="1:9" x14ac:dyDescent="0.25">
      <c r="A23" s="70"/>
      <c r="B23" s="148" t="s">
        <v>2698</v>
      </c>
      <c r="C23" s="13"/>
      <c r="D23" s="158">
        <f>D8-D18-D22</f>
        <v>5245537.03</v>
      </c>
      <c r="E23" s="117">
        <f t="shared" si="1"/>
        <v>5245.5370300000004</v>
      </c>
      <c r="F23" s="138">
        <f>F8-F18-F22</f>
        <v>20941.400000000001</v>
      </c>
      <c r="G23" s="118">
        <f t="shared" si="0"/>
        <v>-15695.862970000002</v>
      </c>
      <c r="H23" s="143"/>
    </row>
    <row r="24" spans="1:9" x14ac:dyDescent="0.25">
      <c r="A24" s="70"/>
      <c r="B24" s="154"/>
      <c r="C24" s="14"/>
      <c r="D24" s="155"/>
      <c r="E24" s="117">
        <f t="shared" si="1"/>
        <v>0</v>
      </c>
      <c r="G24" s="118">
        <f t="shared" si="0"/>
        <v>0</v>
      </c>
      <c r="H24" s="143"/>
    </row>
    <row r="25" spans="1:9" x14ac:dyDescent="0.25">
      <c r="A25" s="70"/>
      <c r="B25" s="148" t="s">
        <v>2699</v>
      </c>
      <c r="C25" s="13"/>
      <c r="D25" s="159">
        <f>+SUM(D26:D28)</f>
        <v>5179107.24</v>
      </c>
      <c r="E25" s="117">
        <f t="shared" si="1"/>
        <v>5179.1072400000003</v>
      </c>
      <c r="F25" s="136">
        <f>+SUM(F26:F28)</f>
        <v>21601</v>
      </c>
      <c r="G25" s="118">
        <f t="shared" si="0"/>
        <v>-16421.892759999999</v>
      </c>
      <c r="H25" s="143"/>
    </row>
    <row r="26" spans="1:9" ht="20.399999999999999" customHeight="1" x14ac:dyDescent="0.25">
      <c r="A26" s="70"/>
      <c r="B26" s="150" t="s">
        <v>2700</v>
      </c>
      <c r="C26" s="11"/>
      <c r="D26" s="160">
        <v>2525480.14</v>
      </c>
      <c r="E26" s="117">
        <f t="shared" si="1"/>
        <v>2525.4801400000001</v>
      </c>
      <c r="F26" s="117">
        <v>9421</v>
      </c>
      <c r="G26" s="118">
        <f t="shared" si="0"/>
        <v>-6895.5198600000003</v>
      </c>
      <c r="H26" s="143"/>
    </row>
    <row r="27" spans="1:9" ht="18" customHeight="1" x14ac:dyDescent="0.25">
      <c r="A27" s="70"/>
      <c r="B27" s="150" t="s">
        <v>2701</v>
      </c>
      <c r="C27" s="11"/>
      <c r="D27" s="161">
        <v>2213905.06</v>
      </c>
      <c r="E27" s="117">
        <f t="shared" si="1"/>
        <v>2213.90506</v>
      </c>
      <c r="F27" s="117">
        <v>10550.9</v>
      </c>
      <c r="G27" s="118">
        <f t="shared" si="0"/>
        <v>-8336.9949400000005</v>
      </c>
      <c r="H27" s="143"/>
    </row>
    <row r="28" spans="1:9" ht="15.6" customHeight="1" x14ac:dyDescent="0.25">
      <c r="A28" s="70"/>
      <c r="B28" s="150" t="s">
        <v>2702</v>
      </c>
      <c r="C28" s="11"/>
      <c r="D28" s="144">
        <v>439722.04000000004</v>
      </c>
      <c r="E28" s="117">
        <f t="shared" si="1"/>
        <v>439.72204000000005</v>
      </c>
      <c r="F28" s="117">
        <v>1629.1</v>
      </c>
      <c r="G28" s="118">
        <f t="shared" si="0"/>
        <v>-1189.3779599999998</v>
      </c>
      <c r="H28" s="143"/>
    </row>
    <row r="29" spans="1:9" x14ac:dyDescent="0.25">
      <c r="A29" s="70"/>
      <c r="B29" s="154"/>
      <c r="C29" s="14"/>
      <c r="D29" s="162"/>
      <c r="E29" s="117">
        <f t="shared" si="1"/>
        <v>0</v>
      </c>
      <c r="G29" s="118">
        <f t="shared" si="0"/>
        <v>0</v>
      </c>
      <c r="H29" s="143"/>
      <c r="I29" s="143"/>
    </row>
    <row r="30" spans="1:9" x14ac:dyDescent="0.25">
      <c r="A30" s="70"/>
      <c r="B30" s="148" t="s">
        <v>3955</v>
      </c>
      <c r="C30" s="13"/>
      <c r="D30" s="149">
        <f>+D23-D25</f>
        <v>66429.790000000037</v>
      </c>
      <c r="E30" s="117">
        <f t="shared" si="1"/>
        <v>66.42979000000004</v>
      </c>
      <c r="F30" s="134">
        <f>+F23-F25</f>
        <v>-659.59999999999854</v>
      </c>
      <c r="G30" s="118">
        <f t="shared" si="0"/>
        <v>726.02978999999857</v>
      </c>
      <c r="H30" s="143"/>
    </row>
    <row r="31" spans="1:9" ht="29.25" customHeight="1" x14ac:dyDescent="0.25">
      <c r="A31" s="70"/>
      <c r="B31" s="163" t="s">
        <v>3844</v>
      </c>
      <c r="C31" s="13"/>
      <c r="D31" s="164">
        <v>494490.62000000005</v>
      </c>
      <c r="E31" s="117">
        <f t="shared" si="1"/>
        <v>494.49062000000004</v>
      </c>
      <c r="F31" s="117">
        <v>2938.8</v>
      </c>
      <c r="G31" s="118">
        <f t="shared" si="0"/>
        <v>-2444.3093800000001</v>
      </c>
      <c r="H31" s="143"/>
    </row>
    <row r="32" spans="1:9" ht="12.6" customHeight="1" x14ac:dyDescent="0.25">
      <c r="A32" s="70"/>
      <c r="B32" s="150"/>
      <c r="C32" s="13"/>
      <c r="D32" s="165"/>
      <c r="E32" s="117">
        <f t="shared" si="1"/>
        <v>0</v>
      </c>
      <c r="G32" s="118">
        <f t="shared" si="0"/>
        <v>0</v>
      </c>
      <c r="H32" s="143"/>
    </row>
    <row r="33" spans="1:8" ht="27.6" customHeight="1" x14ac:dyDescent="0.25">
      <c r="A33" s="70"/>
      <c r="B33" s="148" t="s">
        <v>3941</v>
      </c>
      <c r="C33" s="13"/>
      <c r="D33" s="166">
        <f>+D30+D31</f>
        <v>560920.41000000015</v>
      </c>
      <c r="E33" s="117">
        <f t="shared" si="1"/>
        <v>560.92041000000017</v>
      </c>
      <c r="F33" s="135">
        <f>+F30+F31</f>
        <v>2279.2000000000016</v>
      </c>
      <c r="G33" s="118">
        <f t="shared" si="0"/>
        <v>-1718.2795900000015</v>
      </c>
    </row>
    <row r="34" spans="1:8" ht="18" customHeight="1" x14ac:dyDescent="0.25">
      <c r="A34" s="70"/>
      <c r="B34" s="167" t="s">
        <v>2704</v>
      </c>
      <c r="C34" s="12"/>
      <c r="D34" s="168">
        <v>133740.38978280048</v>
      </c>
      <c r="E34" s="117">
        <f t="shared" si="1"/>
        <v>133.74038978280049</v>
      </c>
      <c r="F34" s="116">
        <v>247.4</v>
      </c>
      <c r="G34" s="118">
        <f t="shared" si="0"/>
        <v>-113.65961021719951</v>
      </c>
    </row>
    <row r="35" spans="1:8" ht="22.5" hidden="1" customHeight="1" x14ac:dyDescent="0.25">
      <c r="A35" s="70"/>
      <c r="B35" s="150" t="s">
        <v>3841</v>
      </c>
      <c r="C35" s="13"/>
      <c r="D35" s="169">
        <v>0</v>
      </c>
      <c r="E35" s="117">
        <f t="shared" si="1"/>
        <v>0</v>
      </c>
      <c r="F35" s="119"/>
      <c r="G35" s="118">
        <f t="shared" si="0"/>
        <v>0</v>
      </c>
    </row>
    <row r="36" spans="1:8" ht="20.25" customHeight="1" thickBot="1" x14ac:dyDescent="0.3">
      <c r="A36" s="70"/>
      <c r="B36" s="148" t="s">
        <v>3942</v>
      </c>
      <c r="C36" s="13"/>
      <c r="D36" s="170">
        <f>+D33-D34</f>
        <v>427180.02021719969</v>
      </c>
      <c r="E36" s="117">
        <f t="shared" si="1"/>
        <v>427.18002021719968</v>
      </c>
      <c r="F36" s="137">
        <f>+F33-F34</f>
        <v>2031.8000000000015</v>
      </c>
      <c r="G36" s="118">
        <f t="shared" si="0"/>
        <v>-1604.6199797828019</v>
      </c>
      <c r="H36" s="179"/>
    </row>
    <row r="37" spans="1:8" ht="13.8" thickTop="1" x14ac:dyDescent="0.25">
      <c r="A37" s="70"/>
      <c r="B37" s="154"/>
      <c r="C37" s="14"/>
      <c r="D37" s="171">
        <f>+D36-[1]ER!$B$31</f>
        <v>0</v>
      </c>
      <c r="E37" s="125"/>
    </row>
    <row r="38" spans="1:8" x14ac:dyDescent="0.25">
      <c r="A38" s="70"/>
      <c r="B38" s="172"/>
      <c r="C38" s="72"/>
      <c r="D38" s="173"/>
      <c r="E38" s="125"/>
    </row>
    <row r="39" spans="1:8" x14ac:dyDescent="0.25">
      <c r="A39" s="70"/>
      <c r="B39" s="174"/>
      <c r="D39" s="162"/>
      <c r="E39" s="125"/>
    </row>
    <row r="40" spans="1:8" ht="19.5" customHeight="1" x14ac:dyDescent="0.25">
      <c r="A40" s="70"/>
      <c r="B40" s="174"/>
      <c r="D40" s="162"/>
      <c r="E40" s="125"/>
    </row>
    <row r="41" spans="1:8" x14ac:dyDescent="0.25">
      <c r="A41" s="70"/>
      <c r="B41" s="174"/>
      <c r="D41" s="162"/>
      <c r="E41" s="125"/>
    </row>
    <row r="42" spans="1:8" x14ac:dyDescent="0.25">
      <c r="A42" s="70"/>
      <c r="B42" s="174"/>
      <c r="D42" s="162"/>
      <c r="E42" s="125"/>
    </row>
    <row r="43" spans="1:8" x14ac:dyDescent="0.25">
      <c r="A43" s="70"/>
      <c r="B43" s="174"/>
      <c r="D43" s="162"/>
    </row>
    <row r="44" spans="1:8" x14ac:dyDescent="0.25">
      <c r="A44" s="70"/>
      <c r="B44" s="174"/>
      <c r="D44" s="162"/>
    </row>
    <row r="45" spans="1:8" x14ac:dyDescent="0.25">
      <c r="A45" s="70"/>
      <c r="B45" s="174"/>
      <c r="D45" s="162"/>
    </row>
    <row r="46" spans="1:8" x14ac:dyDescent="0.25">
      <c r="A46" s="70"/>
      <c r="B46" s="174"/>
      <c r="D46" s="162"/>
    </row>
    <row r="47" spans="1:8" x14ac:dyDescent="0.25">
      <c r="A47" s="70"/>
      <c r="B47" s="174"/>
      <c r="D47" s="162"/>
    </row>
    <row r="48" spans="1:8" ht="13.8" thickBot="1" x14ac:dyDescent="0.3">
      <c r="A48" s="71"/>
      <c r="B48" s="175"/>
      <c r="C48" s="176"/>
      <c r="D48" s="177"/>
    </row>
    <row r="49" spans="4:20" x14ac:dyDescent="0.25">
      <c r="D49" s="94"/>
    </row>
    <row r="50" spans="4:20" x14ac:dyDescent="0.25">
      <c r="D50" s="94">
        <f>+D3</f>
        <v>0</v>
      </c>
    </row>
    <row r="51" spans="4:20" x14ac:dyDescent="0.25">
      <c r="D51" s="12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96" t="s">
        <v>283</v>
      </c>
      <c r="B4" s="96" t="s">
        <v>3846</v>
      </c>
      <c r="C4" s="97">
        <v>43496</v>
      </c>
    </row>
    <row r="5" spans="1:3" x14ac:dyDescent="0.25">
      <c r="A5" s="98" t="s">
        <v>1381</v>
      </c>
      <c r="B5" s="98" t="s">
        <v>289</v>
      </c>
      <c r="C5" s="99">
        <f>IFERROR(VLOOKUP(A5,'[2]BALANCE 31 01 2019'!$A:$G,7,FALSE),0)</f>
        <v>20333675</v>
      </c>
    </row>
    <row r="6" spans="1:3" x14ac:dyDescent="0.25">
      <c r="A6" s="98" t="s">
        <v>1385</v>
      </c>
      <c r="B6" s="98" t="s">
        <v>299</v>
      </c>
      <c r="C6" s="99">
        <f>IFERROR(VLOOKUP(A6,'[2]BALANCE 31 01 2019'!$A:$G,7,FALSE),0)</f>
        <v>2732776.81</v>
      </c>
    </row>
    <row r="7" spans="1:3" x14ac:dyDescent="0.25">
      <c r="A7" s="98" t="s">
        <v>1389</v>
      </c>
      <c r="B7" s="98" t="s">
        <v>307</v>
      </c>
      <c r="C7" s="99">
        <f>IFERROR(VLOOKUP(A7,'[2]BALANCE 31 01 2019'!$A:$G,7,FALSE),0)</f>
        <v>4162492.53</v>
      </c>
    </row>
    <row r="8" spans="1:3" x14ac:dyDescent="0.25">
      <c r="A8" s="98" t="s">
        <v>1394</v>
      </c>
      <c r="B8" s="98" t="s">
        <v>1391</v>
      </c>
      <c r="C8" s="99">
        <f>IFERROR(VLOOKUP(A8,'[2]BALANCE 31 01 2019'!$A:$G,7,FALSE),0)</f>
        <v>-3217397.13</v>
      </c>
    </row>
    <row r="9" spans="1:3" x14ac:dyDescent="0.25">
      <c r="A9" s="100" t="s">
        <v>3847</v>
      </c>
      <c r="B9" s="100" t="s">
        <v>3848</v>
      </c>
      <c r="C9" s="101">
        <f>[2]ER!B30</f>
        <v>62474.649999999121</v>
      </c>
    </row>
    <row r="10" spans="1:3" x14ac:dyDescent="0.25">
      <c r="A10" s="98" t="s">
        <v>1398</v>
      </c>
      <c r="B10" s="98" t="s">
        <v>566</v>
      </c>
      <c r="C10" s="99">
        <f>IFERROR(VLOOKUP(A10,'[2]BALANCE 31 01 2019'!$A:$G,7,FALSE),0)</f>
        <v>595538.5</v>
      </c>
    </row>
    <row r="11" spans="1:3" x14ac:dyDescent="0.25">
      <c r="A11" s="98" t="s">
        <v>3327</v>
      </c>
      <c r="B11" s="98" t="s">
        <v>3643</v>
      </c>
      <c r="C11" s="99">
        <f>IFERROR(VLOOKUP(A11,'[2]BALANCE 31 01 2019'!$A:$G,7,FALSE),0)</f>
        <v>812.69</v>
      </c>
    </row>
    <row r="12" spans="1:3" x14ac:dyDescent="0.25">
      <c r="A12" s="98"/>
      <c r="B12" s="98" t="s">
        <v>3849</v>
      </c>
      <c r="C12" s="10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3.2" x14ac:dyDescent="0.25"/>
  <cols>
    <col min="1" max="1" width="23.6640625" customWidth="1"/>
    <col min="2" max="2" width="30.21875" customWidth="1"/>
    <col min="3" max="3" width="15" customWidth="1"/>
    <col min="4" max="4" width="17.33203125" customWidth="1"/>
    <col min="5" max="5" width="14.33203125" customWidth="1"/>
    <col min="6" max="6" width="14.6640625" customWidth="1"/>
    <col min="7" max="8" width="0" style="139" hidden="1" customWidth="1"/>
    <col min="9" max="9" width="0" hidden="1" customWidth="1"/>
  </cols>
  <sheetData>
    <row r="6" spans="1:8" x14ac:dyDescent="0.25">
      <c r="A6" s="98" t="s">
        <v>282</v>
      </c>
      <c r="B6" s="98" t="s">
        <v>283</v>
      </c>
      <c r="C6" s="124">
        <v>-25578721.109999999</v>
      </c>
      <c r="D6" s="124">
        <v>2031790.4900000002</v>
      </c>
      <c r="E6" s="124">
        <v>4063575.98</v>
      </c>
      <c r="F6" s="124">
        <v>-27610506.599999998</v>
      </c>
      <c r="G6" s="139">
        <f>+F6/1000</f>
        <v>-27610.506599999997</v>
      </c>
      <c r="H6" s="139">
        <f>+G6*-1</f>
        <v>27610.506599999997</v>
      </c>
    </row>
    <row r="7" spans="1:8" x14ac:dyDescent="0.25">
      <c r="A7" s="98" t="s">
        <v>284</v>
      </c>
      <c r="B7" s="98" t="s">
        <v>283</v>
      </c>
      <c r="C7" s="124">
        <v>-23366785.810000002</v>
      </c>
      <c r="D7" s="124">
        <v>2031785.49</v>
      </c>
      <c r="E7" s="124">
        <v>2259709.5699999998</v>
      </c>
      <c r="F7" s="124">
        <v>-23594709.890000001</v>
      </c>
      <c r="G7" s="139">
        <f t="shared" ref="G7:G70" si="0">+F7/1000</f>
        <v>-23594.709890000002</v>
      </c>
      <c r="H7" s="139">
        <f t="shared" ref="H7:H70" si="1">+G7*-1</f>
        <v>23594.709890000002</v>
      </c>
    </row>
    <row r="8" spans="1:8" x14ac:dyDescent="0.25">
      <c r="A8" s="98" t="s">
        <v>285</v>
      </c>
      <c r="B8" s="98" t="s">
        <v>286</v>
      </c>
      <c r="C8" s="124">
        <v>-20333675</v>
      </c>
      <c r="D8" s="124">
        <v>0</v>
      </c>
      <c r="E8" s="124">
        <v>0</v>
      </c>
      <c r="F8" s="124">
        <v>-20333675</v>
      </c>
      <c r="G8" s="139">
        <f t="shared" si="0"/>
        <v>-20333.674999999999</v>
      </c>
      <c r="H8" s="139">
        <f t="shared" si="1"/>
        <v>20333.674999999999</v>
      </c>
    </row>
    <row r="9" spans="1:8" x14ac:dyDescent="0.25">
      <c r="A9" s="98" t="s">
        <v>287</v>
      </c>
      <c r="B9" s="98" t="s">
        <v>286</v>
      </c>
      <c r="C9" s="124">
        <v>-20333675</v>
      </c>
      <c r="D9" s="124">
        <v>0</v>
      </c>
      <c r="E9" s="124">
        <v>0</v>
      </c>
      <c r="F9" s="124">
        <v>-20333675</v>
      </c>
      <c r="G9" s="139">
        <f t="shared" si="0"/>
        <v>-20333.674999999999</v>
      </c>
      <c r="H9" s="139">
        <f t="shared" si="1"/>
        <v>20333.674999999999</v>
      </c>
    </row>
    <row r="10" spans="1:8" x14ac:dyDescent="0.25">
      <c r="A10" s="98" t="s">
        <v>288</v>
      </c>
      <c r="B10" s="98" t="s">
        <v>289</v>
      </c>
      <c r="C10" s="124">
        <v>-20333675</v>
      </c>
      <c r="D10" s="124">
        <v>0</v>
      </c>
      <c r="E10" s="124">
        <v>0</v>
      </c>
      <c r="F10" s="124">
        <v>-20333675</v>
      </c>
      <c r="G10" s="139">
        <f t="shared" si="0"/>
        <v>-20333.674999999999</v>
      </c>
      <c r="H10" s="139">
        <f t="shared" si="1"/>
        <v>20333.674999999999</v>
      </c>
    </row>
    <row r="11" spans="1:8" x14ac:dyDescent="0.25">
      <c r="A11" s="98" t="s">
        <v>290</v>
      </c>
      <c r="B11" s="98" t="s">
        <v>289</v>
      </c>
      <c r="C11" s="124">
        <v>-20333675</v>
      </c>
      <c r="D11" s="124">
        <v>0</v>
      </c>
      <c r="E11" s="124">
        <v>0</v>
      </c>
      <c r="F11" s="124">
        <v>-20333675</v>
      </c>
      <c r="G11" s="139">
        <f t="shared" si="0"/>
        <v>-20333.674999999999</v>
      </c>
      <c r="H11" s="139">
        <f t="shared" si="1"/>
        <v>20333.674999999999</v>
      </c>
    </row>
    <row r="12" spans="1:8" x14ac:dyDescent="0.25">
      <c r="A12" s="98" t="s">
        <v>292</v>
      </c>
      <c r="B12" s="98" t="s">
        <v>291</v>
      </c>
      <c r="C12" s="124">
        <v>-20333675</v>
      </c>
      <c r="D12" s="124">
        <v>0</v>
      </c>
      <c r="E12" s="124">
        <v>0</v>
      </c>
      <c r="F12" s="124">
        <v>-20333675</v>
      </c>
      <c r="G12" s="139">
        <f t="shared" si="0"/>
        <v>-20333.674999999999</v>
      </c>
      <c r="H12" s="139">
        <f t="shared" si="1"/>
        <v>20333.674999999999</v>
      </c>
    </row>
    <row r="13" spans="1:8" x14ac:dyDescent="0.25">
      <c r="A13" s="98" t="s">
        <v>1378</v>
      </c>
      <c r="B13" s="98" t="s">
        <v>289</v>
      </c>
      <c r="C13" s="124">
        <v>-20333675</v>
      </c>
      <c r="D13" s="124">
        <v>0</v>
      </c>
      <c r="E13" s="124">
        <v>0</v>
      </c>
      <c r="F13" s="124">
        <v>-20333675</v>
      </c>
      <c r="G13" s="139">
        <f t="shared" si="0"/>
        <v>-20333.674999999999</v>
      </c>
      <c r="H13" s="139">
        <f t="shared" si="1"/>
        <v>20333.674999999999</v>
      </c>
    </row>
    <row r="14" spans="1:8" s="27" customFormat="1" x14ac:dyDescent="0.25">
      <c r="A14" s="140" t="s">
        <v>1379</v>
      </c>
      <c r="B14" s="140" t="s">
        <v>289</v>
      </c>
      <c r="C14" s="141">
        <v>-20333675</v>
      </c>
      <c r="D14" s="141">
        <v>0</v>
      </c>
      <c r="E14" s="141">
        <v>0</v>
      </c>
      <c r="F14" s="141">
        <v>-20333675</v>
      </c>
      <c r="G14" s="142">
        <f t="shared" si="0"/>
        <v>-20333.674999999999</v>
      </c>
      <c r="H14" s="142">
        <f t="shared" si="1"/>
        <v>20333.674999999999</v>
      </c>
    </row>
    <row r="15" spans="1:8" x14ac:dyDescent="0.25">
      <c r="A15" s="98" t="s">
        <v>3862</v>
      </c>
      <c r="B15" s="98" t="s">
        <v>3863</v>
      </c>
      <c r="C15" s="124">
        <v>0</v>
      </c>
      <c r="D15" s="124">
        <v>0</v>
      </c>
      <c r="E15" s="124">
        <v>0</v>
      </c>
      <c r="F15" s="124">
        <v>0</v>
      </c>
      <c r="G15" s="139">
        <f t="shared" si="0"/>
        <v>0</v>
      </c>
      <c r="H15" s="139">
        <f t="shared" si="1"/>
        <v>0</v>
      </c>
    </row>
    <row r="16" spans="1:8" x14ac:dyDescent="0.25">
      <c r="A16" s="98" t="s">
        <v>3864</v>
      </c>
      <c r="B16" s="98" t="s">
        <v>3865</v>
      </c>
      <c r="C16" s="124">
        <v>0</v>
      </c>
      <c r="D16" s="124">
        <v>0</v>
      </c>
      <c r="E16" s="124">
        <v>0</v>
      </c>
      <c r="F16" s="124">
        <v>0</v>
      </c>
      <c r="G16" s="139">
        <f t="shared" si="0"/>
        <v>0</v>
      </c>
      <c r="H16" s="139">
        <f t="shared" si="1"/>
        <v>0</v>
      </c>
    </row>
    <row r="17" spans="1:9" x14ac:dyDescent="0.25">
      <c r="A17" s="98" t="s">
        <v>3866</v>
      </c>
      <c r="B17" s="98" t="s">
        <v>3865</v>
      </c>
      <c r="C17" s="124">
        <v>0</v>
      </c>
      <c r="D17" s="124">
        <v>0</v>
      </c>
      <c r="E17" s="124">
        <v>0</v>
      </c>
      <c r="F17" s="124">
        <v>0</v>
      </c>
      <c r="G17" s="139">
        <f t="shared" si="0"/>
        <v>0</v>
      </c>
      <c r="H17" s="139">
        <f t="shared" si="1"/>
        <v>0</v>
      </c>
    </row>
    <row r="18" spans="1:9" x14ac:dyDescent="0.25">
      <c r="A18" s="98" t="s">
        <v>3867</v>
      </c>
      <c r="B18" s="98" t="s">
        <v>291</v>
      </c>
      <c r="C18" s="124">
        <v>0</v>
      </c>
      <c r="D18" s="124">
        <v>0</v>
      </c>
      <c r="E18" s="124">
        <v>0</v>
      </c>
      <c r="F18" s="124">
        <v>0</v>
      </c>
      <c r="G18" s="139">
        <f t="shared" si="0"/>
        <v>0</v>
      </c>
      <c r="H18" s="139">
        <f t="shared" si="1"/>
        <v>0</v>
      </c>
    </row>
    <row r="19" spans="1:9" x14ac:dyDescent="0.25">
      <c r="A19" s="98" t="s">
        <v>3868</v>
      </c>
      <c r="B19" s="98" t="s">
        <v>3863</v>
      </c>
      <c r="C19" s="124">
        <v>0</v>
      </c>
      <c r="D19" s="124">
        <v>0</v>
      </c>
      <c r="E19" s="124">
        <v>0</v>
      </c>
      <c r="F19" s="124">
        <v>0</v>
      </c>
      <c r="G19" s="139">
        <f t="shared" si="0"/>
        <v>0</v>
      </c>
      <c r="H19" s="139">
        <f t="shared" si="1"/>
        <v>0</v>
      </c>
    </row>
    <row r="20" spans="1:9" x14ac:dyDescent="0.25">
      <c r="A20" s="98" t="s">
        <v>3869</v>
      </c>
      <c r="B20" s="98" t="s">
        <v>3870</v>
      </c>
      <c r="C20" s="124">
        <v>0</v>
      </c>
      <c r="D20" s="124">
        <v>0</v>
      </c>
      <c r="E20" s="124">
        <v>0</v>
      </c>
      <c r="F20" s="124">
        <v>0</v>
      </c>
      <c r="G20" s="139">
        <f t="shared" si="0"/>
        <v>0</v>
      </c>
      <c r="H20" s="139">
        <f t="shared" si="1"/>
        <v>0</v>
      </c>
    </row>
    <row r="21" spans="1:9" x14ac:dyDescent="0.25">
      <c r="A21" s="98" t="s">
        <v>3871</v>
      </c>
      <c r="B21" s="98" t="s">
        <v>3870</v>
      </c>
      <c r="C21" s="124">
        <v>0</v>
      </c>
      <c r="D21" s="124">
        <v>0</v>
      </c>
      <c r="E21" s="124">
        <v>0</v>
      </c>
      <c r="F21" s="124">
        <v>0</v>
      </c>
      <c r="G21" s="139">
        <f t="shared" si="0"/>
        <v>0</v>
      </c>
      <c r="H21" s="139">
        <f t="shared" si="1"/>
        <v>0</v>
      </c>
    </row>
    <row r="22" spans="1:9" x14ac:dyDescent="0.25">
      <c r="A22" s="98" t="s">
        <v>3872</v>
      </c>
      <c r="B22" s="98" t="s">
        <v>3873</v>
      </c>
      <c r="C22" s="124">
        <v>0</v>
      </c>
      <c r="D22" s="124">
        <v>0</v>
      </c>
      <c r="E22" s="124">
        <v>0</v>
      </c>
      <c r="F22" s="124">
        <v>0</v>
      </c>
      <c r="G22" s="139">
        <f t="shared" si="0"/>
        <v>0</v>
      </c>
      <c r="H22" s="139">
        <f t="shared" si="1"/>
        <v>0</v>
      </c>
    </row>
    <row r="23" spans="1:9" x14ac:dyDescent="0.25">
      <c r="A23" s="98" t="s">
        <v>3874</v>
      </c>
      <c r="B23" s="98" t="s">
        <v>3875</v>
      </c>
      <c r="C23" s="124">
        <v>0</v>
      </c>
      <c r="D23" s="124">
        <v>0</v>
      </c>
      <c r="E23" s="124">
        <v>0</v>
      </c>
      <c r="F23" s="124">
        <v>0</v>
      </c>
      <c r="G23" s="139">
        <f t="shared" si="0"/>
        <v>0</v>
      </c>
      <c r="H23" s="139">
        <f t="shared" si="1"/>
        <v>0</v>
      </c>
    </row>
    <row r="24" spans="1:9" x14ac:dyDescent="0.25">
      <c r="A24" s="98" t="s">
        <v>293</v>
      </c>
      <c r="B24" s="98" t="s">
        <v>294</v>
      </c>
      <c r="C24" s="124">
        <v>-3032912.44</v>
      </c>
      <c r="D24" s="124">
        <v>0</v>
      </c>
      <c r="E24" s="124">
        <v>227919.08</v>
      </c>
      <c r="F24" s="124">
        <v>-3260831.52</v>
      </c>
      <c r="G24" s="139">
        <f t="shared" si="0"/>
        <v>-3260.8315200000002</v>
      </c>
      <c r="H24" s="139">
        <f t="shared" si="1"/>
        <v>3260.8315200000002</v>
      </c>
      <c r="I24" s="139">
        <f>+E24/1000</f>
        <v>227.91907999999998</v>
      </c>
    </row>
    <row r="25" spans="1:9" x14ac:dyDescent="0.25">
      <c r="A25" s="98" t="s">
        <v>295</v>
      </c>
      <c r="B25" s="98" t="s">
        <v>294</v>
      </c>
      <c r="C25" s="124">
        <v>-3032912.44</v>
      </c>
      <c r="D25" s="124">
        <v>0</v>
      </c>
      <c r="E25" s="124">
        <v>227919.08</v>
      </c>
      <c r="F25" s="124">
        <v>-3260831.52</v>
      </c>
      <c r="G25" s="139">
        <f t="shared" si="0"/>
        <v>-3260.8315200000002</v>
      </c>
      <c r="H25" s="139">
        <f t="shared" si="1"/>
        <v>3260.8315200000002</v>
      </c>
    </row>
    <row r="26" spans="1:9" x14ac:dyDescent="0.25">
      <c r="A26" s="98" t="s">
        <v>296</v>
      </c>
      <c r="B26" s="98" t="s">
        <v>297</v>
      </c>
      <c r="C26" s="124">
        <v>-3032912.44</v>
      </c>
      <c r="D26" s="124">
        <v>0</v>
      </c>
      <c r="E26" s="124">
        <v>227919.08</v>
      </c>
      <c r="F26" s="124">
        <v>-3260831.52</v>
      </c>
      <c r="G26" s="139">
        <f t="shared" si="0"/>
        <v>-3260.8315200000002</v>
      </c>
      <c r="H26" s="139">
        <f t="shared" si="1"/>
        <v>3260.8315200000002</v>
      </c>
    </row>
    <row r="27" spans="1:9" x14ac:dyDescent="0.25">
      <c r="A27" s="98" t="s">
        <v>298</v>
      </c>
      <c r="B27" s="98" t="s">
        <v>297</v>
      </c>
      <c r="C27" s="124">
        <v>-3032912.44</v>
      </c>
      <c r="D27" s="124">
        <v>0</v>
      </c>
      <c r="E27" s="124">
        <v>227919.08</v>
      </c>
      <c r="F27" s="124">
        <v>-3260831.52</v>
      </c>
      <c r="G27" s="139">
        <f t="shared" si="0"/>
        <v>-3260.8315200000002</v>
      </c>
      <c r="H27" s="139">
        <f t="shared" si="1"/>
        <v>3260.8315200000002</v>
      </c>
    </row>
    <row r="28" spans="1:9" x14ac:dyDescent="0.25">
      <c r="A28" s="98" t="s">
        <v>300</v>
      </c>
      <c r="B28" s="98" t="s">
        <v>299</v>
      </c>
      <c r="C28" s="124">
        <v>-3032912.44</v>
      </c>
      <c r="D28" s="124">
        <v>0</v>
      </c>
      <c r="E28" s="124">
        <v>227919.08</v>
      </c>
      <c r="F28" s="124">
        <v>-3260831.52</v>
      </c>
      <c r="G28" s="139">
        <f t="shared" si="0"/>
        <v>-3260.8315200000002</v>
      </c>
      <c r="H28" s="139">
        <f t="shared" si="1"/>
        <v>3260.8315200000002</v>
      </c>
    </row>
    <row r="29" spans="1:9" x14ac:dyDescent="0.25">
      <c r="A29" s="98" t="s">
        <v>1382</v>
      </c>
      <c r="B29" s="98" t="s">
        <v>299</v>
      </c>
      <c r="C29" s="124">
        <v>-3032912.44</v>
      </c>
      <c r="D29" s="124">
        <v>0</v>
      </c>
      <c r="E29" s="124">
        <v>227919.08</v>
      </c>
      <c r="F29" s="124">
        <v>-3260831.52</v>
      </c>
      <c r="G29" s="139">
        <f t="shared" si="0"/>
        <v>-3260.8315200000002</v>
      </c>
      <c r="H29" s="139">
        <f t="shared" si="1"/>
        <v>3260.8315200000002</v>
      </c>
    </row>
    <row r="30" spans="1:9" x14ac:dyDescent="0.25">
      <c r="A30" s="98" t="s">
        <v>1383</v>
      </c>
      <c r="B30" s="98" t="s">
        <v>299</v>
      </c>
      <c r="C30" s="124">
        <v>-3032912.44</v>
      </c>
      <c r="D30" s="124">
        <v>0</v>
      </c>
      <c r="E30" s="124">
        <v>227919.08</v>
      </c>
      <c r="F30" s="124">
        <v>-3260831.52</v>
      </c>
      <c r="G30" s="139">
        <f t="shared" si="0"/>
        <v>-3260.8315200000002</v>
      </c>
      <c r="H30" s="139">
        <f t="shared" si="1"/>
        <v>3260.8315200000002</v>
      </c>
    </row>
    <row r="31" spans="1:9" x14ac:dyDescent="0.25">
      <c r="A31" s="98" t="s">
        <v>3876</v>
      </c>
      <c r="B31" s="98" t="s">
        <v>3877</v>
      </c>
      <c r="C31" s="124">
        <v>0</v>
      </c>
      <c r="D31" s="124">
        <v>0</v>
      </c>
      <c r="E31" s="124">
        <v>0</v>
      </c>
      <c r="F31" s="124">
        <v>0</v>
      </c>
      <c r="G31" s="139">
        <f t="shared" si="0"/>
        <v>0</v>
      </c>
      <c r="H31" s="139">
        <f t="shared" si="1"/>
        <v>0</v>
      </c>
    </row>
    <row r="32" spans="1:9" x14ac:dyDescent="0.25">
      <c r="A32" s="98" t="s">
        <v>3878</v>
      </c>
      <c r="B32" s="98" t="s">
        <v>3879</v>
      </c>
      <c r="C32" s="124">
        <v>0</v>
      </c>
      <c r="D32" s="124">
        <v>0</v>
      </c>
      <c r="E32" s="124">
        <v>0</v>
      </c>
      <c r="F32" s="124">
        <v>0</v>
      </c>
      <c r="G32" s="139">
        <f t="shared" si="0"/>
        <v>0</v>
      </c>
      <c r="H32" s="139">
        <f t="shared" si="1"/>
        <v>0</v>
      </c>
    </row>
    <row r="33" spans="1:8" x14ac:dyDescent="0.25">
      <c r="A33" s="98" t="s">
        <v>301</v>
      </c>
      <c r="B33" s="98" t="s">
        <v>3880</v>
      </c>
      <c r="C33" s="124">
        <v>-198.36999999999998</v>
      </c>
      <c r="D33" s="124">
        <v>2031785.49</v>
      </c>
      <c r="E33" s="124">
        <v>2031790.4900000002</v>
      </c>
      <c r="F33" s="124">
        <v>-203.36999999999998</v>
      </c>
      <c r="G33" s="139">
        <f t="shared" si="0"/>
        <v>-0.20336999999999997</v>
      </c>
      <c r="H33" s="139">
        <f t="shared" si="1"/>
        <v>0.20336999999999997</v>
      </c>
    </row>
    <row r="34" spans="1:8" x14ac:dyDescent="0.25">
      <c r="A34" s="98" t="s">
        <v>303</v>
      </c>
      <c r="B34" s="98" t="s">
        <v>3880</v>
      </c>
      <c r="C34" s="124">
        <v>-198.36999999999998</v>
      </c>
      <c r="D34" s="124">
        <v>2031785.49</v>
      </c>
      <c r="E34" s="124">
        <v>2031790.4900000002</v>
      </c>
      <c r="F34" s="124">
        <v>-203.36999999999998</v>
      </c>
      <c r="G34" s="139">
        <f t="shared" si="0"/>
        <v>-0.20336999999999997</v>
      </c>
      <c r="H34" s="139">
        <f t="shared" si="1"/>
        <v>0.20336999999999997</v>
      </c>
    </row>
    <row r="35" spans="1:8" x14ac:dyDescent="0.25">
      <c r="A35" s="98" t="s">
        <v>304</v>
      </c>
      <c r="B35" s="98" t="s">
        <v>3881</v>
      </c>
      <c r="C35" s="124">
        <v>-198.36999999999998</v>
      </c>
      <c r="D35" s="124">
        <v>0</v>
      </c>
      <c r="E35" s="124">
        <v>5</v>
      </c>
      <c r="F35" s="124">
        <v>-203.36999999999998</v>
      </c>
      <c r="G35" s="139">
        <f t="shared" si="0"/>
        <v>-0.20336999999999997</v>
      </c>
      <c r="H35" s="139">
        <f t="shared" si="1"/>
        <v>0.20336999999999997</v>
      </c>
    </row>
    <row r="36" spans="1:8" x14ac:dyDescent="0.25">
      <c r="A36" s="98" t="s">
        <v>306</v>
      </c>
      <c r="B36" s="98" t="s">
        <v>3881</v>
      </c>
      <c r="C36" s="124">
        <v>-198.36999999999998</v>
      </c>
      <c r="D36" s="124">
        <v>0</v>
      </c>
      <c r="E36" s="124">
        <v>5</v>
      </c>
      <c r="F36" s="124">
        <v>-203.36999999999998</v>
      </c>
      <c r="G36" s="139">
        <f t="shared" si="0"/>
        <v>-0.20336999999999997</v>
      </c>
      <c r="H36" s="139">
        <f t="shared" si="1"/>
        <v>0.20336999999999997</v>
      </c>
    </row>
    <row r="37" spans="1:8" x14ac:dyDescent="0.25">
      <c r="A37" s="98" t="s">
        <v>308</v>
      </c>
      <c r="B37" s="98" t="s">
        <v>307</v>
      </c>
      <c r="C37" s="124">
        <v>-198.36999999999998</v>
      </c>
      <c r="D37" s="124">
        <v>0</v>
      </c>
      <c r="E37" s="124">
        <v>5</v>
      </c>
      <c r="F37" s="124">
        <v>-203.36999999999998</v>
      </c>
      <c r="G37" s="139">
        <f t="shared" si="0"/>
        <v>-0.20336999999999997</v>
      </c>
      <c r="H37" s="139">
        <f t="shared" si="1"/>
        <v>0.20336999999999997</v>
      </c>
    </row>
    <row r="38" spans="1:8" x14ac:dyDescent="0.25">
      <c r="A38" s="98" t="s">
        <v>1386</v>
      </c>
      <c r="B38" s="98" t="s">
        <v>307</v>
      </c>
      <c r="C38" s="124">
        <v>-198.36999999999998</v>
      </c>
      <c r="D38" s="124">
        <v>0</v>
      </c>
      <c r="E38" s="124">
        <v>5</v>
      </c>
      <c r="F38" s="124">
        <v>-203.36999999999998</v>
      </c>
      <c r="G38" s="139">
        <f t="shared" si="0"/>
        <v>-0.20336999999999997</v>
      </c>
      <c r="H38" s="139">
        <f t="shared" si="1"/>
        <v>0.20336999999999997</v>
      </c>
    </row>
    <row r="39" spans="1:8" x14ac:dyDescent="0.25">
      <c r="A39" s="98" t="s">
        <v>1387</v>
      </c>
      <c r="B39" s="98" t="s">
        <v>307</v>
      </c>
      <c r="C39" s="124">
        <v>-198.36999999999998</v>
      </c>
      <c r="D39" s="124">
        <v>0</v>
      </c>
      <c r="E39" s="124">
        <v>5</v>
      </c>
      <c r="F39" s="124">
        <v>-203.36999999999998</v>
      </c>
      <c r="G39" s="139">
        <f t="shared" si="0"/>
        <v>-0.20336999999999997</v>
      </c>
      <c r="H39" s="139">
        <f t="shared" si="1"/>
        <v>0.20336999999999997</v>
      </c>
    </row>
    <row r="40" spans="1:8" x14ac:dyDescent="0.25">
      <c r="A40" s="98" t="s">
        <v>309</v>
      </c>
      <c r="B40" s="98" t="s">
        <v>3882</v>
      </c>
      <c r="C40" s="124">
        <v>0</v>
      </c>
      <c r="D40" s="124">
        <v>0</v>
      </c>
      <c r="E40" s="124">
        <v>0</v>
      </c>
      <c r="F40" s="124">
        <v>0</v>
      </c>
      <c r="G40" s="139">
        <f t="shared" si="0"/>
        <v>0</v>
      </c>
      <c r="H40" s="139">
        <f t="shared" si="1"/>
        <v>0</v>
      </c>
    </row>
    <row r="41" spans="1:8" x14ac:dyDescent="0.25">
      <c r="A41" s="98" t="s">
        <v>310</v>
      </c>
      <c r="B41" s="98" t="s">
        <v>1391</v>
      </c>
      <c r="C41" s="124">
        <v>0</v>
      </c>
      <c r="D41" s="124">
        <v>0</v>
      </c>
      <c r="E41" s="124">
        <v>0</v>
      </c>
      <c r="F41" s="124">
        <v>0</v>
      </c>
      <c r="G41" s="139">
        <f t="shared" si="0"/>
        <v>0</v>
      </c>
      <c r="H41" s="139">
        <f t="shared" si="1"/>
        <v>0</v>
      </c>
    </row>
    <row r="42" spans="1:8" x14ac:dyDescent="0.25">
      <c r="A42" s="98" t="s">
        <v>1390</v>
      </c>
      <c r="B42" s="98" t="s">
        <v>1391</v>
      </c>
      <c r="C42" s="124">
        <v>0</v>
      </c>
      <c r="D42" s="124">
        <v>0</v>
      </c>
      <c r="E42" s="124">
        <v>0</v>
      </c>
      <c r="F42" s="124">
        <v>0</v>
      </c>
      <c r="G42" s="139">
        <f t="shared" si="0"/>
        <v>0</v>
      </c>
      <c r="H42" s="139">
        <f t="shared" si="1"/>
        <v>0</v>
      </c>
    </row>
    <row r="43" spans="1:8" x14ac:dyDescent="0.25">
      <c r="A43" s="98" t="s">
        <v>1392</v>
      </c>
      <c r="B43" s="98" t="s">
        <v>1391</v>
      </c>
      <c r="C43" s="124">
        <v>0</v>
      </c>
      <c r="D43" s="124">
        <v>0</v>
      </c>
      <c r="E43" s="124">
        <v>0</v>
      </c>
      <c r="F43" s="124">
        <v>0</v>
      </c>
      <c r="G43" s="139">
        <f t="shared" si="0"/>
        <v>0</v>
      </c>
      <c r="H43" s="139">
        <f t="shared" si="1"/>
        <v>0</v>
      </c>
    </row>
    <row r="44" spans="1:8" x14ac:dyDescent="0.25">
      <c r="A44" s="98" t="s">
        <v>3883</v>
      </c>
      <c r="B44" s="98" t="s">
        <v>3884</v>
      </c>
      <c r="C44" s="124">
        <v>0</v>
      </c>
      <c r="D44" s="124">
        <v>2031785.49</v>
      </c>
      <c r="E44" s="124">
        <v>2031785.49</v>
      </c>
      <c r="F44" s="124">
        <v>0</v>
      </c>
      <c r="G44" s="139">
        <f t="shared" si="0"/>
        <v>0</v>
      </c>
      <c r="H44" s="139">
        <f t="shared" si="1"/>
        <v>0</v>
      </c>
    </row>
    <row r="45" spans="1:8" x14ac:dyDescent="0.25">
      <c r="A45" s="98" t="s">
        <v>3885</v>
      </c>
      <c r="B45" s="98" t="s">
        <v>3884</v>
      </c>
      <c r="C45" s="124">
        <v>0</v>
      </c>
      <c r="D45" s="124">
        <v>2031785.49</v>
      </c>
      <c r="E45" s="124">
        <v>2031785.49</v>
      </c>
      <c r="F45" s="124">
        <v>0</v>
      </c>
      <c r="G45" s="139">
        <f t="shared" si="0"/>
        <v>0</v>
      </c>
      <c r="H45" s="139">
        <f t="shared" si="1"/>
        <v>0</v>
      </c>
    </row>
    <row r="46" spans="1:8" x14ac:dyDescent="0.25">
      <c r="A46" s="98" t="s">
        <v>3886</v>
      </c>
      <c r="B46" s="98" t="s">
        <v>307</v>
      </c>
      <c r="C46" s="124">
        <v>0</v>
      </c>
      <c r="D46" s="124">
        <v>2031785.49</v>
      </c>
      <c r="E46" s="124">
        <v>2031785.49</v>
      </c>
      <c r="F46" s="124">
        <v>0</v>
      </c>
      <c r="G46" s="139">
        <f t="shared" si="0"/>
        <v>0</v>
      </c>
      <c r="H46" s="139">
        <f t="shared" si="1"/>
        <v>0</v>
      </c>
    </row>
    <row r="47" spans="1:8" x14ac:dyDescent="0.25">
      <c r="A47" s="98" t="s">
        <v>3887</v>
      </c>
      <c r="B47" s="98" t="s">
        <v>307</v>
      </c>
      <c r="C47" s="124">
        <v>0</v>
      </c>
      <c r="D47" s="124">
        <v>2031785.49</v>
      </c>
      <c r="E47" s="124">
        <v>2031785.49</v>
      </c>
      <c r="F47" s="124">
        <v>0</v>
      </c>
      <c r="G47" s="139">
        <f t="shared" si="0"/>
        <v>0</v>
      </c>
      <c r="H47" s="139">
        <f t="shared" si="1"/>
        <v>0</v>
      </c>
    </row>
    <row r="48" spans="1:8" x14ac:dyDescent="0.25">
      <c r="A48" s="98" t="s">
        <v>3888</v>
      </c>
      <c r="B48" s="98" t="s">
        <v>307</v>
      </c>
      <c r="C48" s="124">
        <v>0</v>
      </c>
      <c r="D48" s="124">
        <v>2031785.49</v>
      </c>
      <c r="E48" s="124">
        <v>2031785.49</v>
      </c>
      <c r="F48" s="124">
        <v>0</v>
      </c>
      <c r="G48" s="139">
        <f t="shared" si="0"/>
        <v>0</v>
      </c>
      <c r="H48" s="139">
        <f t="shared" si="1"/>
        <v>0</v>
      </c>
    </row>
    <row r="49" spans="1:9" x14ac:dyDescent="0.25">
      <c r="A49" s="98" t="s">
        <v>3889</v>
      </c>
      <c r="B49" s="98" t="s">
        <v>3890</v>
      </c>
      <c r="C49" s="124">
        <v>0</v>
      </c>
      <c r="D49" s="124">
        <v>0</v>
      </c>
      <c r="E49" s="124">
        <v>0</v>
      </c>
      <c r="F49" s="124">
        <v>0</v>
      </c>
      <c r="G49" s="139">
        <f t="shared" si="0"/>
        <v>0</v>
      </c>
      <c r="H49" s="139">
        <f t="shared" si="1"/>
        <v>0</v>
      </c>
    </row>
    <row r="50" spans="1:9" x14ac:dyDescent="0.25">
      <c r="A50" s="98" t="s">
        <v>3891</v>
      </c>
      <c r="B50" s="98" t="s">
        <v>1391</v>
      </c>
      <c r="C50" s="124">
        <v>0</v>
      </c>
      <c r="D50" s="124">
        <v>0</v>
      </c>
      <c r="E50" s="124">
        <v>0</v>
      </c>
      <c r="F50" s="124">
        <v>0</v>
      </c>
      <c r="G50" s="139">
        <f t="shared" si="0"/>
        <v>0</v>
      </c>
      <c r="H50" s="139">
        <f t="shared" si="1"/>
        <v>0</v>
      </c>
    </row>
    <row r="51" spans="1:9" x14ac:dyDescent="0.25">
      <c r="A51" s="98" t="s">
        <v>3892</v>
      </c>
      <c r="B51" s="98" t="s">
        <v>1391</v>
      </c>
      <c r="C51" s="124">
        <v>0</v>
      </c>
      <c r="D51" s="124">
        <v>0</v>
      </c>
      <c r="E51" s="124">
        <v>0</v>
      </c>
      <c r="F51" s="124">
        <v>0</v>
      </c>
      <c r="G51" s="139">
        <f t="shared" si="0"/>
        <v>0</v>
      </c>
      <c r="H51" s="139">
        <f t="shared" si="1"/>
        <v>0</v>
      </c>
    </row>
    <row r="52" spans="1:9" x14ac:dyDescent="0.25">
      <c r="A52" s="98" t="s">
        <v>3893</v>
      </c>
      <c r="B52" s="98" t="s">
        <v>1391</v>
      </c>
      <c r="C52" s="124">
        <v>0</v>
      </c>
      <c r="D52" s="124">
        <v>0</v>
      </c>
      <c r="E52" s="124">
        <v>0</v>
      </c>
      <c r="F52" s="124">
        <v>0</v>
      </c>
      <c r="G52" s="139">
        <f t="shared" si="0"/>
        <v>0</v>
      </c>
      <c r="H52" s="139">
        <f t="shared" si="1"/>
        <v>0</v>
      </c>
    </row>
    <row r="53" spans="1:9" x14ac:dyDescent="0.25">
      <c r="A53" s="98" t="s">
        <v>563</v>
      </c>
      <c r="B53" s="98" t="s">
        <v>564</v>
      </c>
      <c r="C53" s="124">
        <v>-2211935.2999999998</v>
      </c>
      <c r="D53" s="124">
        <v>5</v>
      </c>
      <c r="E53" s="124">
        <v>1803866.4100000001</v>
      </c>
      <c r="F53" s="124">
        <v>-4015796.71</v>
      </c>
      <c r="G53" s="139">
        <f t="shared" si="0"/>
        <v>-4015.7967100000001</v>
      </c>
      <c r="H53" s="139">
        <f t="shared" si="1"/>
        <v>4015.7967100000001</v>
      </c>
      <c r="I53" s="139">
        <f>+E53/1000</f>
        <v>1803.8664100000001</v>
      </c>
    </row>
    <row r="54" spans="1:9" x14ac:dyDescent="0.25">
      <c r="A54" s="98" t="s">
        <v>565</v>
      </c>
      <c r="B54" s="98" t="s">
        <v>566</v>
      </c>
      <c r="C54" s="124">
        <v>-2211091.92</v>
      </c>
      <c r="D54" s="124">
        <v>0</v>
      </c>
      <c r="E54" s="124">
        <v>1803866.4100000001</v>
      </c>
      <c r="F54" s="124">
        <v>-4014958.33</v>
      </c>
      <c r="G54" s="139">
        <f t="shared" si="0"/>
        <v>-4014.9583299999999</v>
      </c>
      <c r="H54" s="139">
        <f t="shared" si="1"/>
        <v>4014.9583299999999</v>
      </c>
    </row>
    <row r="55" spans="1:9" x14ac:dyDescent="0.25">
      <c r="A55" s="98" t="s">
        <v>557</v>
      </c>
      <c r="B55" s="98" t="s">
        <v>566</v>
      </c>
      <c r="C55" s="124">
        <v>-2211091.92</v>
      </c>
      <c r="D55" s="124">
        <v>0</v>
      </c>
      <c r="E55" s="124">
        <v>1803866.4100000001</v>
      </c>
      <c r="F55" s="124">
        <v>-4014958.33</v>
      </c>
      <c r="G55" s="139">
        <f t="shared" si="0"/>
        <v>-4014.9583299999999</v>
      </c>
      <c r="H55" s="139">
        <f t="shared" si="1"/>
        <v>4014.9583299999999</v>
      </c>
    </row>
    <row r="56" spans="1:9" x14ac:dyDescent="0.25">
      <c r="A56" s="98" t="s">
        <v>567</v>
      </c>
      <c r="B56" s="98" t="s">
        <v>566</v>
      </c>
      <c r="C56" s="124">
        <v>-2211091.92</v>
      </c>
      <c r="D56" s="124">
        <v>0</v>
      </c>
      <c r="E56" s="124">
        <v>1803866.4100000001</v>
      </c>
      <c r="F56" s="124">
        <v>-4014958.33</v>
      </c>
      <c r="G56" s="139">
        <f t="shared" si="0"/>
        <v>-4014.9583299999999</v>
      </c>
      <c r="H56" s="139">
        <f t="shared" si="1"/>
        <v>4014.9583299999999</v>
      </c>
    </row>
    <row r="57" spans="1:9" x14ac:dyDescent="0.25">
      <c r="A57" s="98" t="s">
        <v>568</v>
      </c>
      <c r="B57" s="98" t="s">
        <v>566</v>
      </c>
      <c r="C57" s="124">
        <v>-2211091.92</v>
      </c>
      <c r="D57" s="124">
        <v>0</v>
      </c>
      <c r="E57" s="124">
        <v>1803866.4100000001</v>
      </c>
      <c r="F57" s="124">
        <v>-4014958.33</v>
      </c>
      <c r="G57" s="139">
        <f t="shared" si="0"/>
        <v>-4014.9583299999999</v>
      </c>
      <c r="H57" s="139">
        <f t="shared" si="1"/>
        <v>4014.9583299999999</v>
      </c>
    </row>
    <row r="58" spans="1:9" x14ac:dyDescent="0.25">
      <c r="A58" s="98" t="s">
        <v>569</v>
      </c>
      <c r="B58" s="98" t="s">
        <v>566</v>
      </c>
      <c r="C58" s="124">
        <v>-2211091.92</v>
      </c>
      <c r="D58" s="124">
        <v>0</v>
      </c>
      <c r="E58" s="124">
        <v>1803866.4100000001</v>
      </c>
      <c r="F58" s="124">
        <v>-4014958.33</v>
      </c>
      <c r="G58" s="139">
        <f t="shared" si="0"/>
        <v>-4014.9583299999999</v>
      </c>
      <c r="H58" s="139">
        <f t="shared" si="1"/>
        <v>4014.9583299999999</v>
      </c>
    </row>
    <row r="59" spans="1:9" x14ac:dyDescent="0.25">
      <c r="A59" s="98" t="s">
        <v>1395</v>
      </c>
      <c r="B59" s="98" t="s">
        <v>566</v>
      </c>
      <c r="C59" s="124">
        <v>-2211091.92</v>
      </c>
      <c r="D59" s="124">
        <v>0</v>
      </c>
      <c r="E59" s="124">
        <v>1803866.4100000001</v>
      </c>
      <c r="F59" s="124">
        <v>-4014958.33</v>
      </c>
      <c r="G59" s="139">
        <f t="shared" si="0"/>
        <v>-4014.9583299999999</v>
      </c>
      <c r="H59" s="139">
        <f t="shared" si="1"/>
        <v>4014.9583299999999</v>
      </c>
    </row>
    <row r="60" spans="1:9" x14ac:dyDescent="0.25">
      <c r="A60" s="98" t="s">
        <v>1396</v>
      </c>
      <c r="B60" s="98" t="s">
        <v>566</v>
      </c>
      <c r="C60" s="124">
        <v>-2211091.92</v>
      </c>
      <c r="D60" s="124">
        <v>0</v>
      </c>
      <c r="E60" s="124">
        <v>1803866.4100000001</v>
      </c>
      <c r="F60" s="124">
        <v>-4014958.33</v>
      </c>
      <c r="G60" s="139">
        <f t="shared" si="0"/>
        <v>-4014.9583299999999</v>
      </c>
      <c r="H60" s="139">
        <f t="shared" si="1"/>
        <v>4014.9583299999999</v>
      </c>
    </row>
    <row r="61" spans="1:9" x14ac:dyDescent="0.25">
      <c r="A61" s="98" t="s">
        <v>3894</v>
      </c>
      <c r="B61" s="98" t="s">
        <v>3895</v>
      </c>
      <c r="C61" s="124">
        <v>0</v>
      </c>
      <c r="D61" s="124">
        <v>0</v>
      </c>
      <c r="E61" s="124">
        <v>0</v>
      </c>
      <c r="F61" s="124">
        <v>0</v>
      </c>
      <c r="G61" s="139">
        <f t="shared" si="0"/>
        <v>0</v>
      </c>
      <c r="H61" s="139">
        <f t="shared" si="1"/>
        <v>0</v>
      </c>
    </row>
    <row r="62" spans="1:9" x14ac:dyDescent="0.25">
      <c r="A62" s="98" t="s">
        <v>3896</v>
      </c>
      <c r="B62" s="98" t="s">
        <v>3895</v>
      </c>
      <c r="C62" s="124">
        <v>0</v>
      </c>
      <c r="D62" s="124">
        <v>0</v>
      </c>
      <c r="E62" s="124">
        <v>0</v>
      </c>
      <c r="F62" s="124">
        <v>0</v>
      </c>
      <c r="G62" s="139">
        <f t="shared" si="0"/>
        <v>0</v>
      </c>
      <c r="H62" s="139">
        <f t="shared" si="1"/>
        <v>0</v>
      </c>
    </row>
    <row r="63" spans="1:9" x14ac:dyDescent="0.25">
      <c r="A63" s="98" t="s">
        <v>3897</v>
      </c>
      <c r="B63" s="98" t="s">
        <v>3898</v>
      </c>
      <c r="C63" s="124">
        <v>0</v>
      </c>
      <c r="D63" s="124">
        <v>0</v>
      </c>
      <c r="E63" s="124">
        <v>0</v>
      </c>
      <c r="F63" s="124">
        <v>0</v>
      </c>
      <c r="G63" s="139">
        <f t="shared" si="0"/>
        <v>0</v>
      </c>
      <c r="H63" s="139">
        <f t="shared" si="1"/>
        <v>0</v>
      </c>
    </row>
    <row r="64" spans="1:9" x14ac:dyDescent="0.25">
      <c r="A64" s="98" t="s">
        <v>3899</v>
      </c>
      <c r="B64" s="98" t="s">
        <v>3898</v>
      </c>
      <c r="C64" s="124">
        <v>0</v>
      </c>
      <c r="D64" s="124">
        <v>0</v>
      </c>
      <c r="E64" s="124">
        <v>0</v>
      </c>
      <c r="F64" s="124">
        <v>0</v>
      </c>
      <c r="G64" s="139">
        <f t="shared" si="0"/>
        <v>0</v>
      </c>
      <c r="H64" s="139">
        <f t="shared" si="1"/>
        <v>0</v>
      </c>
    </row>
    <row r="65" spans="1:8" x14ac:dyDescent="0.25">
      <c r="A65" s="98" t="s">
        <v>3900</v>
      </c>
      <c r="B65" s="98" t="s">
        <v>3901</v>
      </c>
      <c r="C65" s="124">
        <v>0</v>
      </c>
      <c r="D65" s="124">
        <v>0</v>
      </c>
      <c r="E65" s="124">
        <v>0</v>
      </c>
      <c r="F65" s="124">
        <v>0</v>
      </c>
      <c r="G65" s="139">
        <f t="shared" si="0"/>
        <v>0</v>
      </c>
      <c r="H65" s="139">
        <f t="shared" si="1"/>
        <v>0</v>
      </c>
    </row>
    <row r="66" spans="1:8" x14ac:dyDescent="0.25">
      <c r="A66" s="98" t="s">
        <v>3902</v>
      </c>
      <c r="B66" s="98" t="s">
        <v>3903</v>
      </c>
      <c r="C66" s="124">
        <v>0</v>
      </c>
      <c r="D66" s="124">
        <v>0</v>
      </c>
      <c r="E66" s="124">
        <v>0</v>
      </c>
      <c r="F66" s="124">
        <v>0</v>
      </c>
      <c r="G66" s="139">
        <f t="shared" si="0"/>
        <v>0</v>
      </c>
      <c r="H66" s="139">
        <f t="shared" si="1"/>
        <v>0</v>
      </c>
    </row>
    <row r="67" spans="1:8" x14ac:dyDescent="0.25">
      <c r="A67" s="98" t="s">
        <v>3904</v>
      </c>
      <c r="B67" s="98" t="s">
        <v>3905</v>
      </c>
      <c r="C67" s="124">
        <v>0</v>
      </c>
      <c r="D67" s="124">
        <v>0</v>
      </c>
      <c r="E67" s="124">
        <v>0</v>
      </c>
      <c r="F67" s="124">
        <v>0</v>
      </c>
      <c r="G67" s="139">
        <f t="shared" si="0"/>
        <v>0</v>
      </c>
      <c r="H67" s="139">
        <f t="shared" si="1"/>
        <v>0</v>
      </c>
    </row>
    <row r="68" spans="1:8" x14ac:dyDescent="0.25">
      <c r="A68" s="98" t="s">
        <v>3906</v>
      </c>
      <c r="B68" s="98" t="s">
        <v>3907</v>
      </c>
      <c r="C68" s="124">
        <v>0</v>
      </c>
      <c r="D68" s="124">
        <v>0</v>
      </c>
      <c r="E68" s="124">
        <v>0</v>
      </c>
      <c r="F68" s="124">
        <v>0</v>
      </c>
      <c r="G68" s="139">
        <f t="shared" si="0"/>
        <v>0</v>
      </c>
      <c r="H68" s="139">
        <f t="shared" si="1"/>
        <v>0</v>
      </c>
    </row>
    <row r="69" spans="1:8" x14ac:dyDescent="0.25">
      <c r="A69" s="98" t="s">
        <v>3908</v>
      </c>
      <c r="B69" s="98" t="s">
        <v>3907</v>
      </c>
      <c r="C69" s="124">
        <v>0</v>
      </c>
      <c r="D69" s="124">
        <v>0</v>
      </c>
      <c r="E69" s="124">
        <v>0</v>
      </c>
      <c r="F69" s="124">
        <v>0</v>
      </c>
      <c r="G69" s="139">
        <f t="shared" si="0"/>
        <v>0</v>
      </c>
      <c r="H69" s="139">
        <f t="shared" si="1"/>
        <v>0</v>
      </c>
    </row>
    <row r="70" spans="1:8" x14ac:dyDescent="0.25">
      <c r="A70" s="98" t="s">
        <v>3909</v>
      </c>
      <c r="B70" s="98" t="s">
        <v>3910</v>
      </c>
      <c r="C70" s="124">
        <v>0</v>
      </c>
      <c r="D70" s="124">
        <v>0</v>
      </c>
      <c r="E70" s="124">
        <v>0</v>
      </c>
      <c r="F70" s="124">
        <v>0</v>
      </c>
      <c r="G70" s="139">
        <f t="shared" si="0"/>
        <v>0</v>
      </c>
      <c r="H70" s="139">
        <f t="shared" si="1"/>
        <v>0</v>
      </c>
    </row>
    <row r="71" spans="1:8" x14ac:dyDescent="0.25">
      <c r="A71" s="98" t="s">
        <v>3911</v>
      </c>
      <c r="B71" s="98" t="s">
        <v>3910</v>
      </c>
      <c r="C71" s="124">
        <v>0</v>
      </c>
      <c r="D71" s="124">
        <v>0</v>
      </c>
      <c r="E71" s="124">
        <v>0</v>
      </c>
      <c r="F71" s="124">
        <v>0</v>
      </c>
      <c r="G71" s="139">
        <f t="shared" ref="G71:G105" si="2">+F71/1000</f>
        <v>0</v>
      </c>
      <c r="H71" s="139">
        <f t="shared" ref="H71:H105" si="3">+G71*-1</f>
        <v>0</v>
      </c>
    </row>
    <row r="72" spans="1:8" x14ac:dyDescent="0.25">
      <c r="A72" s="98" t="s">
        <v>3912</v>
      </c>
      <c r="B72" s="98" t="s">
        <v>3860</v>
      </c>
      <c r="C72" s="124">
        <v>0</v>
      </c>
      <c r="D72" s="124">
        <v>0</v>
      </c>
      <c r="E72" s="124">
        <v>0</v>
      </c>
      <c r="F72" s="124">
        <v>0</v>
      </c>
      <c r="G72" s="139">
        <f t="shared" si="2"/>
        <v>0</v>
      </c>
      <c r="H72" s="139">
        <f t="shared" si="3"/>
        <v>0</v>
      </c>
    </row>
    <row r="73" spans="1:8" x14ac:dyDescent="0.25">
      <c r="A73" s="98" t="s">
        <v>3913</v>
      </c>
      <c r="B73" s="98" t="s">
        <v>490</v>
      </c>
      <c r="C73" s="124">
        <v>0</v>
      </c>
      <c r="D73" s="124">
        <v>0</v>
      </c>
      <c r="E73" s="124">
        <v>0</v>
      </c>
      <c r="F73" s="124">
        <v>0</v>
      </c>
      <c r="G73" s="139">
        <f t="shared" si="2"/>
        <v>0</v>
      </c>
      <c r="H73" s="139">
        <f t="shared" si="3"/>
        <v>0</v>
      </c>
    </row>
    <row r="74" spans="1:8" x14ac:dyDescent="0.25">
      <c r="A74" s="98" t="s">
        <v>3914</v>
      </c>
      <c r="B74" s="98" t="s">
        <v>3857</v>
      </c>
      <c r="C74" s="124">
        <v>0</v>
      </c>
      <c r="D74" s="124">
        <v>0</v>
      </c>
      <c r="E74" s="124">
        <v>0</v>
      </c>
      <c r="F74" s="124">
        <v>0</v>
      </c>
      <c r="G74" s="139">
        <f t="shared" si="2"/>
        <v>0</v>
      </c>
      <c r="H74" s="139">
        <f t="shared" si="3"/>
        <v>0</v>
      </c>
    </row>
    <row r="75" spans="1:8" x14ac:dyDescent="0.25">
      <c r="A75" s="98" t="s">
        <v>3915</v>
      </c>
      <c r="B75" s="98" t="s">
        <v>3857</v>
      </c>
      <c r="C75" s="124">
        <v>0</v>
      </c>
      <c r="D75" s="124">
        <v>0</v>
      </c>
      <c r="E75" s="124">
        <v>0</v>
      </c>
      <c r="F75" s="124">
        <v>0</v>
      </c>
      <c r="G75" s="139">
        <f t="shared" si="2"/>
        <v>0</v>
      </c>
      <c r="H75" s="139">
        <f t="shared" si="3"/>
        <v>0</v>
      </c>
    </row>
    <row r="76" spans="1:8" x14ac:dyDescent="0.25">
      <c r="A76" s="98" t="s">
        <v>3916</v>
      </c>
      <c r="B76" s="98" t="s">
        <v>3857</v>
      </c>
      <c r="C76" s="124">
        <v>0</v>
      </c>
      <c r="D76" s="124">
        <v>0</v>
      </c>
      <c r="E76" s="124">
        <v>0</v>
      </c>
      <c r="F76" s="124">
        <v>0</v>
      </c>
      <c r="G76" s="139">
        <f t="shared" si="2"/>
        <v>0</v>
      </c>
      <c r="H76" s="139">
        <f t="shared" si="3"/>
        <v>0</v>
      </c>
    </row>
    <row r="77" spans="1:8" x14ac:dyDescent="0.25">
      <c r="A77" s="98" t="s">
        <v>3917</v>
      </c>
      <c r="B77" s="98" t="s">
        <v>3857</v>
      </c>
      <c r="C77" s="124">
        <v>0</v>
      </c>
      <c r="D77" s="124">
        <v>0</v>
      </c>
      <c r="E77" s="124">
        <v>0</v>
      </c>
      <c r="F77" s="124">
        <v>0</v>
      </c>
      <c r="G77" s="139">
        <f t="shared" si="2"/>
        <v>0</v>
      </c>
      <c r="H77" s="139">
        <f t="shared" si="3"/>
        <v>0</v>
      </c>
    </row>
    <row r="78" spans="1:8" x14ac:dyDescent="0.25">
      <c r="A78" s="98" t="s">
        <v>3918</v>
      </c>
      <c r="B78" s="98" t="s">
        <v>3919</v>
      </c>
      <c r="C78" s="124">
        <v>0</v>
      </c>
      <c r="D78" s="124">
        <v>0</v>
      </c>
      <c r="E78" s="124">
        <v>0</v>
      </c>
      <c r="F78" s="124">
        <v>0</v>
      </c>
      <c r="G78" s="139">
        <f t="shared" si="2"/>
        <v>0</v>
      </c>
      <c r="H78" s="139">
        <f t="shared" si="3"/>
        <v>0</v>
      </c>
    </row>
    <row r="79" spans="1:8" x14ac:dyDescent="0.25">
      <c r="A79" s="98" t="s">
        <v>3920</v>
      </c>
      <c r="B79" s="98" t="s">
        <v>153</v>
      </c>
      <c r="C79" s="124">
        <v>0</v>
      </c>
      <c r="D79" s="124">
        <v>0</v>
      </c>
      <c r="E79" s="124">
        <v>0</v>
      </c>
      <c r="F79" s="124">
        <v>0</v>
      </c>
      <c r="G79" s="139">
        <f t="shared" si="2"/>
        <v>0</v>
      </c>
      <c r="H79" s="139">
        <f t="shared" si="3"/>
        <v>0</v>
      </c>
    </row>
    <row r="80" spans="1:8" x14ac:dyDescent="0.25">
      <c r="A80" s="98" t="s">
        <v>3921</v>
      </c>
      <c r="B80" s="98" t="s">
        <v>3861</v>
      </c>
      <c r="C80" s="124">
        <v>0</v>
      </c>
      <c r="D80" s="124">
        <v>0</v>
      </c>
      <c r="E80" s="124">
        <v>0</v>
      </c>
      <c r="F80" s="124">
        <v>0</v>
      </c>
      <c r="G80" s="139">
        <f t="shared" si="2"/>
        <v>0</v>
      </c>
      <c r="H80" s="139">
        <f t="shared" si="3"/>
        <v>0</v>
      </c>
    </row>
    <row r="81" spans="1:8" x14ac:dyDescent="0.25">
      <c r="A81" s="98" t="s">
        <v>3204</v>
      </c>
      <c r="B81" s="98" t="s">
        <v>266</v>
      </c>
      <c r="C81" s="124">
        <v>-843.38000000000011</v>
      </c>
      <c r="D81" s="124">
        <v>5</v>
      </c>
      <c r="E81" s="124">
        <v>0</v>
      </c>
      <c r="F81" s="124">
        <v>-838.38000000000011</v>
      </c>
      <c r="G81" s="139">
        <f t="shared" si="2"/>
        <v>-0.83838000000000013</v>
      </c>
      <c r="H81" s="139">
        <f t="shared" si="3"/>
        <v>0.83838000000000013</v>
      </c>
    </row>
    <row r="82" spans="1:8" x14ac:dyDescent="0.25">
      <c r="A82" s="98" t="s">
        <v>3205</v>
      </c>
      <c r="B82" s="98" t="s">
        <v>266</v>
      </c>
      <c r="C82" s="124">
        <v>-843.38000000000011</v>
      </c>
      <c r="D82" s="124">
        <v>5</v>
      </c>
      <c r="E82" s="124">
        <v>0</v>
      </c>
      <c r="F82" s="124">
        <v>-838.38000000000011</v>
      </c>
      <c r="G82" s="139">
        <f t="shared" si="2"/>
        <v>-0.83838000000000013</v>
      </c>
      <c r="H82" s="139">
        <f t="shared" si="3"/>
        <v>0.83838000000000013</v>
      </c>
    </row>
    <row r="83" spans="1:8" x14ac:dyDescent="0.25">
      <c r="A83" s="98" t="s">
        <v>3321</v>
      </c>
      <c r="B83" s="98" t="s">
        <v>3922</v>
      </c>
      <c r="C83" s="124">
        <v>-843.38000000000011</v>
      </c>
      <c r="D83" s="124">
        <v>5</v>
      </c>
      <c r="E83" s="124">
        <v>0</v>
      </c>
      <c r="F83" s="124">
        <v>-838.38000000000011</v>
      </c>
      <c r="G83" s="139">
        <f t="shared" si="2"/>
        <v>-0.83838000000000013</v>
      </c>
      <c r="H83" s="139">
        <f t="shared" si="3"/>
        <v>0.83838000000000013</v>
      </c>
    </row>
    <row r="84" spans="1:8" x14ac:dyDescent="0.25">
      <c r="A84" s="98" t="s">
        <v>3322</v>
      </c>
      <c r="B84" s="98" t="s">
        <v>3922</v>
      </c>
      <c r="C84" s="124">
        <v>-843.38000000000011</v>
      </c>
      <c r="D84" s="124">
        <v>5</v>
      </c>
      <c r="E84" s="124">
        <v>0</v>
      </c>
      <c r="F84" s="124">
        <v>-838.38000000000011</v>
      </c>
      <c r="G84" s="139">
        <f t="shared" si="2"/>
        <v>-0.83838000000000013</v>
      </c>
      <c r="H84" s="139">
        <f t="shared" si="3"/>
        <v>0.83838000000000013</v>
      </c>
    </row>
    <row r="85" spans="1:8" x14ac:dyDescent="0.25">
      <c r="A85" s="98" t="s">
        <v>3323</v>
      </c>
      <c r="B85" s="98" t="s">
        <v>3206</v>
      </c>
      <c r="C85" s="124">
        <v>-843.38000000000011</v>
      </c>
      <c r="D85" s="124">
        <v>5</v>
      </c>
      <c r="E85" s="124">
        <v>0</v>
      </c>
      <c r="F85" s="124">
        <v>-838.38000000000011</v>
      </c>
      <c r="G85" s="139">
        <f t="shared" si="2"/>
        <v>-0.83838000000000013</v>
      </c>
      <c r="H85" s="139">
        <f t="shared" si="3"/>
        <v>0.83838000000000013</v>
      </c>
    </row>
    <row r="86" spans="1:8" x14ac:dyDescent="0.25">
      <c r="A86" s="98" t="s">
        <v>3324</v>
      </c>
      <c r="B86" s="98" t="s">
        <v>3206</v>
      </c>
      <c r="C86" s="124">
        <v>-843.38000000000011</v>
      </c>
      <c r="D86" s="124">
        <v>5</v>
      </c>
      <c r="E86" s="124">
        <v>0</v>
      </c>
      <c r="F86" s="124">
        <v>-838.38000000000011</v>
      </c>
      <c r="G86" s="139">
        <f t="shared" si="2"/>
        <v>-0.83838000000000013</v>
      </c>
      <c r="H86" s="139">
        <f t="shared" si="3"/>
        <v>0.83838000000000013</v>
      </c>
    </row>
    <row r="87" spans="1:8" x14ac:dyDescent="0.25">
      <c r="A87" s="98" t="s">
        <v>3325</v>
      </c>
      <c r="B87" s="98" t="s">
        <v>3206</v>
      </c>
      <c r="C87" s="124">
        <v>-843.38000000000011</v>
      </c>
      <c r="D87" s="124">
        <v>5</v>
      </c>
      <c r="E87" s="124">
        <v>0</v>
      </c>
      <c r="F87" s="124">
        <v>-838.38000000000011</v>
      </c>
      <c r="G87" s="139">
        <f t="shared" si="2"/>
        <v>-0.83838000000000013</v>
      </c>
      <c r="H87" s="139">
        <f t="shared" si="3"/>
        <v>0.83838000000000013</v>
      </c>
    </row>
    <row r="88" spans="1:8" x14ac:dyDescent="0.25">
      <c r="A88" s="98" t="s">
        <v>3923</v>
      </c>
      <c r="B88" s="98" t="s">
        <v>3924</v>
      </c>
      <c r="C88" s="124">
        <v>0</v>
      </c>
      <c r="D88" s="124">
        <v>0</v>
      </c>
      <c r="E88" s="124">
        <v>0</v>
      </c>
      <c r="F88" s="124">
        <v>0</v>
      </c>
      <c r="G88" s="139">
        <f t="shared" si="2"/>
        <v>0</v>
      </c>
      <c r="H88" s="139">
        <f t="shared" si="3"/>
        <v>0</v>
      </c>
    </row>
    <row r="89" spans="1:8" x14ac:dyDescent="0.25">
      <c r="A89" s="98" t="s">
        <v>3925</v>
      </c>
      <c r="B89" s="98" t="s">
        <v>3926</v>
      </c>
      <c r="C89" s="124">
        <v>0</v>
      </c>
      <c r="D89" s="124">
        <v>0</v>
      </c>
      <c r="E89" s="124">
        <v>0</v>
      </c>
      <c r="F89" s="124">
        <v>0</v>
      </c>
      <c r="G89" s="139">
        <f t="shared" si="2"/>
        <v>0</v>
      </c>
      <c r="H89" s="139">
        <f t="shared" si="3"/>
        <v>0</v>
      </c>
    </row>
    <row r="90" spans="1:8" x14ac:dyDescent="0.25">
      <c r="A90" s="98" t="s">
        <v>3927</v>
      </c>
      <c r="B90" s="98" t="s">
        <v>3926</v>
      </c>
      <c r="C90" s="124">
        <v>0</v>
      </c>
      <c r="D90" s="124">
        <v>0</v>
      </c>
      <c r="E90" s="124">
        <v>0</v>
      </c>
      <c r="F90" s="124">
        <v>0</v>
      </c>
      <c r="G90" s="139">
        <f t="shared" si="2"/>
        <v>0</v>
      </c>
      <c r="H90" s="139">
        <f t="shared" si="3"/>
        <v>0</v>
      </c>
    </row>
    <row r="91" spans="1:8" x14ac:dyDescent="0.25">
      <c r="A91" s="98" t="s">
        <v>3928</v>
      </c>
      <c r="B91" s="98" t="s">
        <v>3860</v>
      </c>
      <c r="C91" s="124">
        <v>0</v>
      </c>
      <c r="D91" s="124">
        <v>0</v>
      </c>
      <c r="E91" s="124">
        <v>0</v>
      </c>
      <c r="F91" s="124">
        <v>0</v>
      </c>
      <c r="G91" s="139">
        <f t="shared" si="2"/>
        <v>0</v>
      </c>
      <c r="H91" s="139">
        <f t="shared" si="3"/>
        <v>0</v>
      </c>
    </row>
    <row r="92" spans="1:8" x14ac:dyDescent="0.25">
      <c r="A92" s="98" t="s">
        <v>3929</v>
      </c>
      <c r="B92" s="98" t="s">
        <v>3860</v>
      </c>
      <c r="C92" s="124">
        <v>0</v>
      </c>
      <c r="D92" s="124">
        <v>0</v>
      </c>
      <c r="E92" s="124">
        <v>0</v>
      </c>
      <c r="F92" s="124">
        <v>0</v>
      </c>
      <c r="G92" s="139">
        <f t="shared" si="2"/>
        <v>0</v>
      </c>
      <c r="H92" s="139">
        <f t="shared" si="3"/>
        <v>0</v>
      </c>
    </row>
    <row r="93" spans="1:8" x14ac:dyDescent="0.25">
      <c r="A93" s="98" t="s">
        <v>3930</v>
      </c>
      <c r="B93" s="98" t="s">
        <v>3860</v>
      </c>
      <c r="C93" s="124">
        <v>0</v>
      </c>
      <c r="D93" s="124">
        <v>0</v>
      </c>
      <c r="E93" s="124">
        <v>0</v>
      </c>
      <c r="F93" s="124">
        <v>0</v>
      </c>
      <c r="G93" s="139">
        <f t="shared" si="2"/>
        <v>0</v>
      </c>
      <c r="H93" s="139">
        <f t="shared" si="3"/>
        <v>0</v>
      </c>
    </row>
    <row r="94" spans="1:8" x14ac:dyDescent="0.25">
      <c r="A94" s="98" t="s">
        <v>3931</v>
      </c>
      <c r="B94" s="98" t="s">
        <v>490</v>
      </c>
      <c r="C94" s="124">
        <v>0</v>
      </c>
      <c r="D94" s="124">
        <v>0</v>
      </c>
      <c r="E94" s="124">
        <v>0</v>
      </c>
      <c r="F94" s="124">
        <v>0</v>
      </c>
      <c r="G94" s="139">
        <f t="shared" si="2"/>
        <v>0</v>
      </c>
      <c r="H94" s="139">
        <f t="shared" si="3"/>
        <v>0</v>
      </c>
    </row>
    <row r="95" spans="1:8" x14ac:dyDescent="0.25">
      <c r="A95" s="98" t="s">
        <v>3932</v>
      </c>
      <c r="B95" s="98" t="s">
        <v>490</v>
      </c>
      <c r="C95" s="124">
        <v>0</v>
      </c>
      <c r="D95" s="124">
        <v>0</v>
      </c>
      <c r="E95" s="124">
        <v>0</v>
      </c>
      <c r="F95" s="124">
        <v>0</v>
      </c>
      <c r="G95" s="139">
        <f t="shared" si="2"/>
        <v>0</v>
      </c>
      <c r="H95" s="139">
        <f t="shared" si="3"/>
        <v>0</v>
      </c>
    </row>
    <row r="96" spans="1:8" x14ac:dyDescent="0.25">
      <c r="A96" s="98" t="s">
        <v>3933</v>
      </c>
      <c r="B96" s="98" t="s">
        <v>490</v>
      </c>
      <c r="C96" s="124">
        <v>0</v>
      </c>
      <c r="D96" s="124">
        <v>0</v>
      </c>
      <c r="E96" s="124">
        <v>0</v>
      </c>
      <c r="F96" s="124">
        <v>0</v>
      </c>
      <c r="G96" s="139">
        <f t="shared" si="2"/>
        <v>0</v>
      </c>
      <c r="H96" s="139">
        <f t="shared" si="3"/>
        <v>0</v>
      </c>
    </row>
    <row r="97" spans="1:8" x14ac:dyDescent="0.25">
      <c r="A97" s="98" t="s">
        <v>3934</v>
      </c>
      <c r="B97" s="98" t="s">
        <v>490</v>
      </c>
      <c r="C97" s="124">
        <v>0</v>
      </c>
      <c r="D97" s="124">
        <v>0</v>
      </c>
      <c r="E97" s="124">
        <v>0</v>
      </c>
      <c r="F97" s="124">
        <v>0</v>
      </c>
      <c r="G97" s="139">
        <f t="shared" si="2"/>
        <v>0</v>
      </c>
      <c r="H97" s="139">
        <f t="shared" si="3"/>
        <v>0</v>
      </c>
    </row>
    <row r="98" spans="1:8" x14ac:dyDescent="0.25">
      <c r="A98" s="98" t="s">
        <v>3935</v>
      </c>
      <c r="B98" s="98" t="s">
        <v>3936</v>
      </c>
      <c r="C98" s="124">
        <v>0</v>
      </c>
      <c r="D98" s="124">
        <v>0</v>
      </c>
      <c r="E98" s="124">
        <v>0</v>
      </c>
      <c r="F98" s="124">
        <v>0</v>
      </c>
      <c r="G98" s="139">
        <f t="shared" si="2"/>
        <v>0</v>
      </c>
      <c r="H98" s="139">
        <f t="shared" si="3"/>
        <v>0</v>
      </c>
    </row>
    <row r="99" spans="1:8" x14ac:dyDescent="0.25">
      <c r="A99" s="98" t="s">
        <v>3937</v>
      </c>
      <c r="B99" s="98" t="s">
        <v>3938</v>
      </c>
      <c r="C99" s="124">
        <v>0</v>
      </c>
      <c r="D99" s="124">
        <v>0</v>
      </c>
      <c r="E99" s="124">
        <v>0</v>
      </c>
      <c r="F99" s="124">
        <v>0</v>
      </c>
      <c r="G99" s="139">
        <f t="shared" si="2"/>
        <v>0</v>
      </c>
      <c r="H99" s="139">
        <f t="shared" si="3"/>
        <v>0</v>
      </c>
    </row>
    <row r="100" spans="1:8" x14ac:dyDescent="0.25">
      <c r="A100" s="98" t="s">
        <v>3939</v>
      </c>
      <c r="B100" s="98" t="s">
        <v>3940</v>
      </c>
      <c r="C100" s="124">
        <v>0</v>
      </c>
      <c r="D100" s="124">
        <v>0</v>
      </c>
      <c r="E100" s="124">
        <v>0</v>
      </c>
      <c r="F100" s="124">
        <v>0</v>
      </c>
      <c r="G100" s="139">
        <f t="shared" si="2"/>
        <v>0</v>
      </c>
      <c r="H100" s="139">
        <f t="shared" si="3"/>
        <v>0</v>
      </c>
    </row>
    <row r="101" spans="1:8" x14ac:dyDescent="0.25">
      <c r="A101" s="98" t="s">
        <v>3944</v>
      </c>
      <c r="B101" s="98" t="s">
        <v>3945</v>
      </c>
      <c r="C101" s="124">
        <v>0</v>
      </c>
      <c r="D101" s="124">
        <v>0</v>
      </c>
      <c r="E101" s="124">
        <v>0</v>
      </c>
      <c r="F101" s="124">
        <v>0</v>
      </c>
      <c r="G101" s="139">
        <f t="shared" si="2"/>
        <v>0</v>
      </c>
      <c r="H101" s="139">
        <f t="shared" si="3"/>
        <v>0</v>
      </c>
    </row>
    <row r="102" spans="1:8" x14ac:dyDescent="0.25">
      <c r="A102" s="98" t="s">
        <v>3946</v>
      </c>
      <c r="B102" s="98" t="s">
        <v>3947</v>
      </c>
      <c r="C102" s="124">
        <v>0</v>
      </c>
      <c r="D102" s="124">
        <v>0</v>
      </c>
      <c r="E102" s="124">
        <v>0</v>
      </c>
      <c r="F102" s="124">
        <v>0</v>
      </c>
      <c r="G102" s="139">
        <f t="shared" si="2"/>
        <v>0</v>
      </c>
      <c r="H102" s="139">
        <f t="shared" si="3"/>
        <v>0</v>
      </c>
    </row>
    <row r="103" spans="1:8" x14ac:dyDescent="0.25">
      <c r="A103" s="98" t="s">
        <v>3948</v>
      </c>
      <c r="B103" s="98" t="s">
        <v>3949</v>
      </c>
      <c r="C103" s="124">
        <v>0</v>
      </c>
      <c r="D103" s="124">
        <v>0</v>
      </c>
      <c r="E103" s="124">
        <v>0</v>
      </c>
      <c r="F103" s="124">
        <v>0</v>
      </c>
      <c r="G103" s="139">
        <f t="shared" si="2"/>
        <v>0</v>
      </c>
      <c r="H103" s="139">
        <f t="shared" si="3"/>
        <v>0</v>
      </c>
    </row>
    <row r="104" spans="1:8" x14ac:dyDescent="0.25">
      <c r="A104" s="98" t="s">
        <v>3950</v>
      </c>
      <c r="B104" s="98" t="s">
        <v>3951</v>
      </c>
      <c r="C104" s="124">
        <v>0</v>
      </c>
      <c r="D104" s="124">
        <v>0</v>
      </c>
      <c r="E104" s="124">
        <v>0</v>
      </c>
      <c r="F104" s="124">
        <v>0</v>
      </c>
      <c r="G104" s="139">
        <f t="shared" si="2"/>
        <v>0</v>
      </c>
      <c r="H104" s="139">
        <f t="shared" si="3"/>
        <v>0</v>
      </c>
    </row>
    <row r="105" spans="1:8" x14ac:dyDescent="0.25">
      <c r="A105" s="98" t="s">
        <v>3952</v>
      </c>
      <c r="B105" s="98" t="s">
        <v>3943</v>
      </c>
      <c r="C105" s="124">
        <v>0</v>
      </c>
      <c r="D105" s="124">
        <v>0</v>
      </c>
      <c r="E105" s="124">
        <v>0</v>
      </c>
      <c r="F105" s="124">
        <v>0</v>
      </c>
      <c r="G105" s="139">
        <f t="shared" si="2"/>
        <v>0</v>
      </c>
      <c r="H105" s="139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2022-04-25T21:24:37Z</cp:lastPrinted>
  <dcterms:created xsi:type="dcterms:W3CDTF">2010-07-07T18:45:06Z</dcterms:created>
  <dcterms:modified xsi:type="dcterms:W3CDTF">2022-04-25T21:24:53Z</dcterms:modified>
</cp:coreProperties>
</file>