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2/3. Marzo/"/>
    </mc:Choice>
  </mc:AlternateContent>
  <xr:revisionPtr revIDLastSave="170" documentId="13_ncr:1_{918CF8D4-7B9C-4523-9E48-4AC7EDD7BC25}" xr6:coauthVersionLast="47" xr6:coauthVersionMax="47" xr10:uidLastSave="{B5C61B76-9202-417E-B2CA-D24CBD227F33}"/>
  <bookViews>
    <workbookView xWindow="-120" yWindow="-120" windowWidth="20730" windowHeight="11160" activeTab="1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2">'Estado Resultados Acum'!$A$1:$D$52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F11" i="1"/>
  <c r="F28" i="1"/>
  <c r="D20" i="5"/>
  <c r="G20" i="5" s="1"/>
  <c r="D60" i="1"/>
  <c r="D59" i="1"/>
  <c r="D43" i="1"/>
  <c r="D17" i="1"/>
  <c r="D13" i="5"/>
  <c r="G13" i="5" s="1"/>
  <c r="G12" i="5"/>
  <c r="D65" i="1" l="1"/>
  <c r="D21" i="5"/>
  <c r="D61" i="1"/>
  <c r="D62" i="1" l="1"/>
  <c r="G17" i="5" l="1"/>
  <c r="G18" i="5"/>
  <c r="G19" i="5"/>
  <c r="G24" i="5"/>
  <c r="G29" i="5"/>
  <c r="G32" i="5"/>
  <c r="G33" i="5"/>
  <c r="G34" i="5"/>
  <c r="G35" i="5"/>
  <c r="G36" i="5"/>
  <c r="G37" i="5"/>
  <c r="G38" i="5"/>
  <c r="G11" i="5"/>
  <c r="F64" i="1"/>
  <c r="F63" i="1"/>
  <c r="F61" i="1"/>
  <c r="F60" i="1"/>
  <c r="F59" i="1"/>
  <c r="F54" i="1"/>
  <c r="F53" i="1"/>
  <c r="F51" i="1"/>
  <c r="F50" i="1"/>
  <c r="F49" i="1"/>
  <c r="F41" i="1"/>
  <c r="F39" i="1"/>
  <c r="F37" i="1"/>
  <c r="F35" i="1"/>
  <c r="F31" i="1"/>
  <c r="F30" i="1"/>
  <c r="F29" i="1"/>
  <c r="F27" i="1"/>
  <c r="F22" i="1"/>
  <c r="F21" i="1"/>
  <c r="F20" i="1"/>
  <c r="F19" i="1"/>
  <c r="F16" i="1"/>
  <c r="F15" i="1"/>
  <c r="F14" i="1"/>
  <c r="F13" i="1"/>
  <c r="F12" i="1"/>
  <c r="F10" i="1"/>
  <c r="F9" i="1"/>
  <c r="D23" i="1"/>
  <c r="F23" i="1" s="1"/>
  <c r="F17" i="1"/>
  <c r="D24" i="1" l="1"/>
  <c r="D20" i="6"/>
  <c r="D13" i="6"/>
  <c r="D44" i="1"/>
  <c r="F44" i="1" s="1"/>
  <c r="F43" i="1"/>
  <c r="D32" i="1"/>
  <c r="F32" i="1" s="1"/>
  <c r="G21" i="5" l="1"/>
  <c r="F24" i="1"/>
  <c r="D45" i="1"/>
  <c r="F45" i="1" s="1"/>
  <c r="D21" i="6"/>
  <c r="D27" i="6" s="1"/>
  <c r="D32" i="6" s="1"/>
  <c r="D38" i="6" s="1"/>
  <c r="D46" i="6" s="1"/>
  <c r="D55" i="1"/>
  <c r="F55" i="1" s="1"/>
  <c r="D26" i="5" l="1"/>
  <c r="G26" i="5" s="1"/>
  <c r="F65" i="1"/>
  <c r="D31" i="5" l="1"/>
  <c r="D39" i="5" l="1"/>
  <c r="G31" i="5"/>
  <c r="D52" i="1"/>
  <c r="F52" i="1" s="1"/>
  <c r="G39" i="5" l="1"/>
  <c r="F62" i="1"/>
</calcChain>
</file>

<file path=xl/sharedStrings.xml><?xml version="1.0" encoding="utf-8"?>
<sst xmlns="http://schemas.openxmlformats.org/spreadsheetml/2006/main" count="140" uniqueCount="95">
  <si>
    <t>RICORP TITULARIZADORA, S.A.</t>
  </si>
  <si>
    <t>(En Dólares de los Estados Unidos de Norte América)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</si>
  <si>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</si>
  <si>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</si>
  <si>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</si>
  <si>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</si>
  <si>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</si>
  <si>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</si>
  <si>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</si>
  <si>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</si>
  <si>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</si>
  <si>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</si>
  <si>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</si>
  <si>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</si>
  <si>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</si>
  <si>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</si>
  <si>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</si>
  <si>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</si>
  <si>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</si>
  <si>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</si>
  <si>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</si>
  <si>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</si>
  <si>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</si>
  <si>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</si>
  <si>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</si>
  <si>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</si>
  <si>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</si>
  <si>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</si>
  <si>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</si>
  <si>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</si>
  <si>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</si>
  <si>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</si>
  <si>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</si>
  <si>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</si>
  <si>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</si>
  <si>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</si>
  <si>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</si>
  <si>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</si>
  <si>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</si>
  <si>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</si>
  <si>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</si>
  <si>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</si>
  <si>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</si>
  <si>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</si>
  <si>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</si>
  <si>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</si>
  <si>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</si>
  <si>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</si>
  <si>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</si>
  <si>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</si>
  <si>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</si>
  <si>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</si>
  <si>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</si>
  <si>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</si>
  <si>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</si>
  <si>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</si>
  <si>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</si>
  <si>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</si>
  <si>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</si>
  <si>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</si>
  <si>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</si>
  <si>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</si>
  <si>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</si>
  <si>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</si>
  <si>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</si>
  <si>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</si>
  <si>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</si>
  <si>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</si>
  <si>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</si>
  <si>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</si>
  <si>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</si>
  <si>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</si>
  <si>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</si>
  <si>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</si>
  <si>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</si>
  <si>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</si>
  <si>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</si>
  <si>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</si>
  <si>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</si>
  <si>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Lic. Remo José Martín Bardi Ocaña</t>
  </si>
  <si>
    <t xml:space="preserve">                Director Ejecutivo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</si>
  <si>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</si>
  <si>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</si>
  <si>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</si>
  <si>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</si>
  <si>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</si>
  <si>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Neta</t>
  </si>
  <si>
    <t>Utilidad antes de Reserva Legal e Impuestos</t>
  </si>
  <si>
    <t>Utilidad antes de Intereses</t>
  </si>
  <si>
    <t>Director Ejecutivo</t>
  </si>
  <si>
    <t xml:space="preserve">               Contador General</t>
  </si>
  <si>
    <t>Periodo del 1 al 31 de enero de 2022</t>
  </si>
  <si>
    <t>Balance General al 31 de marzo de 2022</t>
  </si>
  <si>
    <t>Periodo del 1 al 31 de marzo de 2022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</si>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</sst>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4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 applyFill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164" fontId="0" fillId="0" borderId="1" xfId="0" applyNumberFormat="1" applyFont="1" applyBorder="1"/>
    <xf numFmtId="164" fontId="0" fillId="0" borderId="4" xfId="0" applyNumberFormat="1" applyBorder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showGridLines="0" topLeftCell="B51" zoomScaleNormal="100" workbookViewId="0">
      <selection activeCell="F80" sqref="F80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6.28515625" hidden="1" customWidth="1"/>
    <col min="5" max="5" width="11.42578125" hidden="1" customWidth="1"/>
    <col min="6" max="6" width="14.42578125" customWidth="1"/>
    <col min="7" max="8" width="11.42578125" customWidth="1"/>
    <col min="10" max="10" width="13" customWidth="1"/>
  </cols>
  <sheetData>
    <row r="1" spans="1:6">
      <c r="A1" s="12"/>
      <c r="B1" s="35" t="s">
        <v>0</v>
      </c>
      <c r="C1" s="35"/>
      <c r="D1" s="35"/>
      <c r="E1" s="35"/>
      <c r="F1" s="35"/>
    </row>
    <row r="2" spans="1:6">
      <c r="A2" s="12"/>
      <c r="B2" s="35" t="s">
        <v>26</v>
      </c>
      <c r="C2" s="35"/>
      <c r="D2" s="35"/>
      <c r="E2" s="35"/>
      <c r="F2" s="35"/>
    </row>
    <row r="3" spans="1:6">
      <c r="A3" s="12"/>
      <c r="B3" s="35" t="s">
        <v>37</v>
      </c>
      <c r="C3" s="35"/>
      <c r="D3" s="35"/>
      <c r="E3" s="35"/>
      <c r="F3" s="35"/>
    </row>
    <row r="4" spans="1:6">
      <c r="A4" s="12"/>
      <c r="B4" s="35" t="s">
        <v>92</v>
      </c>
      <c r="C4" s="35"/>
      <c r="D4" s="35"/>
      <c r="E4" s="35"/>
      <c r="F4" s="35"/>
    </row>
    <row r="5" spans="1:6">
      <c r="A5" s="12"/>
      <c r="B5" s="35" t="s">
        <v>94</v>
      </c>
      <c r="C5" s="35"/>
      <c r="D5" s="35"/>
      <c r="E5" s="35"/>
      <c r="F5" s="35"/>
    </row>
    <row r="6" spans="1:6" ht="9" customHeight="1">
      <c r="A6" s="12"/>
      <c r="B6" s="12"/>
      <c r="C6" s="12"/>
      <c r="D6" s="13"/>
    </row>
    <row r="7" spans="1:6" ht="12" customHeight="1">
      <c r="A7" s="12">
        <v>1</v>
      </c>
      <c r="B7" s="14" t="s">
        <v>4</v>
      </c>
      <c r="C7" s="14"/>
      <c r="D7" s="12"/>
    </row>
    <row r="8" spans="1:6" ht="12" customHeight="1">
      <c r="A8" s="12">
        <v>11</v>
      </c>
      <c r="B8" s="15" t="s">
        <v>5</v>
      </c>
      <c r="C8" s="15"/>
      <c r="D8" s="16"/>
    </row>
    <row r="9" spans="1:6" ht="12" customHeight="1">
      <c r="A9" s="12">
        <v>110</v>
      </c>
      <c r="B9" s="12" t="s">
        <v>24</v>
      </c>
      <c r="C9" s="12"/>
      <c r="D9" s="16">
        <v>250</v>
      </c>
      <c r="F9" s="3">
        <f>ROUND((D9/1000),2)</f>
        <v>0.25</v>
      </c>
    </row>
    <row r="10" spans="1:6" ht="12" customHeight="1">
      <c r="A10" s="12">
        <v>111</v>
      </c>
      <c r="B10" s="12" t="s">
        <v>25</v>
      </c>
      <c r="C10" s="12"/>
      <c r="D10" s="16">
        <v>151221.94</v>
      </c>
      <c r="F10" s="3">
        <f t="shared" ref="F10:F65" si="0">ROUND((D10/1000),2)</f>
        <v>151.22</v>
      </c>
    </row>
    <row r="11" spans="1:6" ht="12" customHeight="1">
      <c r="A11" s="12">
        <v>113</v>
      </c>
      <c r="B11" s="12" t="s">
        <v>23</v>
      </c>
      <c r="C11" s="12"/>
      <c r="D11" s="16">
        <v>1852924.15</v>
      </c>
      <c r="F11" s="3">
        <f>ROUND((D11/1000),2)+0.01</f>
        <v>1852.93</v>
      </c>
    </row>
    <row r="12" spans="1:6" ht="12" customHeight="1">
      <c r="A12" s="12"/>
      <c r="B12" s="12" t="s">
        <v>42</v>
      </c>
      <c r="C12" s="12"/>
      <c r="D12" s="16">
        <v>65793.45</v>
      </c>
      <c r="F12" s="3">
        <f t="shared" si="0"/>
        <v>65.790000000000006</v>
      </c>
    </row>
    <row r="13" spans="1:6" ht="12" hidden="1" customHeight="1">
      <c r="A13" s="12"/>
      <c r="B13" s="12" t="s">
        <v>43</v>
      </c>
      <c r="C13" s="12"/>
      <c r="D13" s="16"/>
      <c r="F13" s="3">
        <f t="shared" si="0"/>
        <v>0</v>
      </c>
    </row>
    <row r="14" spans="1:6" ht="12" customHeight="1">
      <c r="A14" s="12">
        <v>117</v>
      </c>
      <c r="B14" s="12" t="s">
        <v>22</v>
      </c>
      <c r="C14" s="12"/>
      <c r="D14" s="16">
        <v>3009.76</v>
      </c>
      <c r="F14" s="3">
        <f t="shared" si="0"/>
        <v>3.01</v>
      </c>
    </row>
    <row r="15" spans="1:6" ht="12" customHeight="1">
      <c r="A15" s="12">
        <v>118</v>
      </c>
      <c r="B15" s="12" t="s">
        <v>21</v>
      </c>
      <c r="C15" s="12"/>
      <c r="D15" s="16">
        <v>41596.22</v>
      </c>
      <c r="F15" s="3">
        <f t="shared" si="0"/>
        <v>41.6</v>
      </c>
    </row>
    <row r="16" spans="1:6" ht="12" customHeight="1">
      <c r="A16" s="12">
        <v>119</v>
      </c>
      <c r="B16" s="12" t="s">
        <v>20</v>
      </c>
      <c r="C16" s="12"/>
      <c r="D16" s="17">
        <v>15031.55</v>
      </c>
      <c r="F16" s="4">
        <f t="shared" si="0"/>
        <v>15.03</v>
      </c>
    </row>
    <row r="17" spans="1:6" ht="15" customHeight="1">
      <c r="A17" s="12"/>
      <c r="B17" s="15"/>
      <c r="C17" s="15"/>
      <c r="D17" s="18">
        <f>SUM(D9:D16)</f>
        <v>2129827.0699999998</v>
      </c>
      <c r="F17" s="31">
        <f t="shared" si="0"/>
        <v>2129.83</v>
      </c>
    </row>
    <row r="18" spans="1:6" ht="12" customHeight="1">
      <c r="A18" s="12">
        <v>12</v>
      </c>
      <c r="B18" s="15" t="s">
        <v>6</v>
      </c>
      <c r="C18" s="15"/>
      <c r="D18" s="16"/>
      <c r="F18" s="3"/>
    </row>
    <row r="19" spans="1:6" ht="12" hidden="1" customHeight="1">
      <c r="A19" s="12">
        <v>120</v>
      </c>
      <c r="B19" s="12" t="s">
        <v>7</v>
      </c>
      <c r="C19" s="12"/>
      <c r="D19" s="16">
        <v>0</v>
      </c>
      <c r="F19" s="3">
        <f t="shared" si="0"/>
        <v>0</v>
      </c>
    </row>
    <row r="20" spans="1:6" ht="12" customHeight="1">
      <c r="A20" s="12">
        <v>121</v>
      </c>
      <c r="B20" s="12" t="s">
        <v>8</v>
      </c>
      <c r="C20" s="12"/>
      <c r="D20" s="16">
        <v>24527.74</v>
      </c>
      <c r="F20" s="3">
        <f t="shared" si="0"/>
        <v>24.53</v>
      </c>
    </row>
    <row r="21" spans="1:6" ht="12" hidden="1" customHeight="1">
      <c r="A21" s="12"/>
      <c r="B21" s="12" t="s">
        <v>65</v>
      </c>
      <c r="C21" s="30"/>
      <c r="D21" s="16">
        <v>0</v>
      </c>
      <c r="F21" s="3">
        <f t="shared" si="0"/>
        <v>0</v>
      </c>
    </row>
    <row r="22" spans="1:6" ht="12" customHeight="1">
      <c r="A22" s="12">
        <v>125</v>
      </c>
      <c r="B22" s="12" t="s">
        <v>9</v>
      </c>
      <c r="C22" s="12"/>
      <c r="D22" s="17">
        <v>601</v>
      </c>
      <c r="F22" s="4">
        <f t="shared" si="0"/>
        <v>0.6</v>
      </c>
    </row>
    <row r="23" spans="1:6" ht="13.5" customHeight="1">
      <c r="A23" s="12"/>
      <c r="B23" s="15"/>
      <c r="C23" s="15"/>
      <c r="D23" s="18">
        <f>SUM(D19:D22)</f>
        <v>25128.74</v>
      </c>
      <c r="F23" s="31">
        <f t="shared" si="0"/>
        <v>25.13</v>
      </c>
    </row>
    <row r="24" spans="1:6" ht="15" customHeight="1" thickBot="1">
      <c r="A24" s="12"/>
      <c r="B24" s="15" t="s">
        <v>10</v>
      </c>
      <c r="C24" s="15"/>
      <c r="D24" s="19">
        <f>D17+D23</f>
        <v>2154955.81</v>
      </c>
      <c r="F24" s="9">
        <f t="shared" si="0"/>
        <v>2154.96</v>
      </c>
    </row>
    <row r="25" spans="1:6" ht="12" customHeight="1">
      <c r="A25" s="12">
        <v>2</v>
      </c>
      <c r="B25" s="14" t="s">
        <v>11</v>
      </c>
      <c r="C25" s="14"/>
      <c r="D25" s="16"/>
      <c r="F25" s="3"/>
    </row>
    <row r="26" spans="1:6" ht="12" customHeight="1">
      <c r="A26" s="12">
        <v>21</v>
      </c>
      <c r="B26" s="15" t="s">
        <v>12</v>
      </c>
      <c r="C26" s="15"/>
      <c r="D26" s="16"/>
      <c r="F26" s="3"/>
    </row>
    <row r="27" spans="1:6" ht="12" hidden="1" customHeight="1">
      <c r="A27" s="12">
        <v>213</v>
      </c>
      <c r="B27" s="12" t="s">
        <v>64</v>
      </c>
      <c r="C27" s="12"/>
      <c r="D27" s="16">
        <v>0</v>
      </c>
      <c r="F27" s="3">
        <f t="shared" si="0"/>
        <v>0</v>
      </c>
    </row>
    <row r="28" spans="1:6" ht="12" customHeight="1">
      <c r="A28" s="12"/>
      <c r="B28" s="12" t="s">
        <v>19</v>
      </c>
      <c r="C28" s="12"/>
      <c r="D28" s="16">
        <v>42914.559999999998</v>
      </c>
      <c r="F28" s="3">
        <f>ROUND((D28/1000),2)+0.01</f>
        <v>42.919999999999995</v>
      </c>
    </row>
    <row r="29" spans="1:6" ht="12" hidden="1" customHeight="1">
      <c r="A29" s="12"/>
      <c r="B29" s="12" t="s">
        <v>18</v>
      </c>
      <c r="C29" s="12"/>
      <c r="D29" s="16">
        <v>0</v>
      </c>
      <c r="F29" s="3">
        <f t="shared" si="0"/>
        <v>0</v>
      </c>
    </row>
    <row r="30" spans="1:6" ht="12" customHeight="1">
      <c r="A30" s="12">
        <v>214</v>
      </c>
      <c r="B30" s="12" t="s">
        <v>44</v>
      </c>
      <c r="C30" s="12"/>
      <c r="D30" s="16">
        <v>148190.26999999999</v>
      </c>
      <c r="F30" s="3">
        <f t="shared" si="0"/>
        <v>148.19</v>
      </c>
    </row>
    <row r="31" spans="1:6" ht="12" hidden="1" customHeight="1">
      <c r="A31" s="12"/>
      <c r="B31" s="12" t="s">
        <v>68</v>
      </c>
      <c r="C31" s="12"/>
      <c r="D31" s="16">
        <v>0</v>
      </c>
      <c r="F31" s="3">
        <f t="shared" si="0"/>
        <v>0</v>
      </c>
    </row>
    <row r="32" spans="1:6" ht="13.5" customHeight="1">
      <c r="A32" s="12"/>
      <c r="B32" s="15" t="s">
        <v>60</v>
      </c>
      <c r="C32" s="15"/>
      <c r="D32" s="18">
        <f>D27+D28+D29+D30+D31</f>
        <v>191104.83</v>
      </c>
      <c r="F32" s="31">
        <f>ROUND((D32/1000),2)+0.01</f>
        <v>191.10999999999999</v>
      </c>
    </row>
    <row r="33" spans="1:10" ht="12" customHeight="1">
      <c r="A33" s="12">
        <v>3</v>
      </c>
      <c r="B33" s="15" t="s">
        <v>13</v>
      </c>
      <c r="C33" s="15"/>
      <c r="D33" s="16"/>
      <c r="F33" s="3"/>
    </row>
    <row r="34" spans="1:10" ht="12" customHeight="1">
      <c r="A34" s="12">
        <v>31</v>
      </c>
      <c r="B34" s="15" t="s">
        <v>2</v>
      </c>
      <c r="C34" s="15"/>
      <c r="D34" s="16"/>
      <c r="F34" s="3"/>
    </row>
    <row r="35" spans="1:10" ht="12" customHeight="1">
      <c r="A35" s="12">
        <v>310</v>
      </c>
      <c r="B35" s="12" t="s">
        <v>14</v>
      </c>
      <c r="C35" s="12"/>
      <c r="D35" s="16">
        <v>1200000</v>
      </c>
      <c r="F35" s="3">
        <f t="shared" si="0"/>
        <v>1200</v>
      </c>
    </row>
    <row r="36" spans="1:10" ht="12" customHeight="1">
      <c r="A36" s="12"/>
      <c r="B36" s="15" t="s">
        <v>52</v>
      </c>
      <c r="C36" s="15"/>
      <c r="D36" s="16"/>
      <c r="F36" s="3"/>
    </row>
    <row r="37" spans="1:10" ht="12" customHeight="1">
      <c r="A37" s="12"/>
      <c r="B37" s="21" t="s">
        <v>52</v>
      </c>
      <c r="C37" s="21"/>
      <c r="D37" s="16">
        <v>187071.35999999999</v>
      </c>
      <c r="F37" s="3">
        <f t="shared" si="0"/>
        <v>187.07</v>
      </c>
    </row>
    <row r="38" spans="1:10" ht="12" customHeight="1">
      <c r="A38" s="12"/>
      <c r="B38" s="15" t="s">
        <v>3</v>
      </c>
      <c r="C38" s="15"/>
      <c r="D38" s="16"/>
      <c r="F38" s="3"/>
    </row>
    <row r="39" spans="1:10" ht="12" customHeight="1">
      <c r="A39" s="12"/>
      <c r="B39" s="21" t="s">
        <v>53</v>
      </c>
      <c r="C39" s="21"/>
      <c r="D39" s="16">
        <v>7310.55</v>
      </c>
      <c r="F39" s="3">
        <f t="shared" si="0"/>
        <v>7.31</v>
      </c>
    </row>
    <row r="40" spans="1:10" ht="12" customHeight="1">
      <c r="A40" s="12">
        <v>34</v>
      </c>
      <c r="B40" s="15" t="s">
        <v>15</v>
      </c>
      <c r="C40" s="15"/>
      <c r="D40" s="16"/>
      <c r="F40" s="3"/>
    </row>
    <row r="41" spans="1:10" ht="12" customHeight="1">
      <c r="A41" s="12"/>
      <c r="B41" s="12" t="s">
        <v>45</v>
      </c>
      <c r="C41" s="12"/>
      <c r="D41" s="20">
        <v>406054.54</v>
      </c>
      <c r="F41" s="3">
        <f t="shared" si="0"/>
        <v>406.05</v>
      </c>
    </row>
    <row r="42" spans="1:10" ht="12" customHeight="1">
      <c r="A42" s="12">
        <v>341</v>
      </c>
      <c r="B42" s="12" t="s">
        <v>16</v>
      </c>
      <c r="C42" s="12"/>
      <c r="D42" s="17">
        <v>163414.53</v>
      </c>
      <c r="F42" s="4">
        <f>ROUND((D42/1000),2)+0.01</f>
        <v>163.41999999999999</v>
      </c>
    </row>
    <row r="43" spans="1:10" ht="13.5" customHeight="1">
      <c r="A43" s="12"/>
      <c r="B43" s="12"/>
      <c r="C43" s="12"/>
      <c r="D43" s="20">
        <f>SUM(D41:D42)</f>
        <v>569469.06999999995</v>
      </c>
      <c r="F43" s="3">
        <f t="shared" si="0"/>
        <v>569.47</v>
      </c>
    </row>
    <row r="44" spans="1:10" ht="13.5" customHeight="1">
      <c r="A44" s="12"/>
      <c r="B44" s="15" t="s">
        <v>61</v>
      </c>
      <c r="C44" s="15"/>
      <c r="D44" s="24">
        <f>SUM(D35:D42)</f>
        <v>1963850.98</v>
      </c>
      <c r="F44" s="8">
        <f t="shared" si="0"/>
        <v>1963.85</v>
      </c>
    </row>
    <row r="45" spans="1:10" ht="15" customHeight="1" thickBot="1">
      <c r="A45" s="12"/>
      <c r="B45" s="15" t="s">
        <v>17</v>
      </c>
      <c r="C45" s="15"/>
      <c r="D45" s="19">
        <f>D32+D44</f>
        <v>2154955.81</v>
      </c>
      <c r="E45" s="25"/>
      <c r="F45" s="9">
        <f t="shared" si="0"/>
        <v>2154.96</v>
      </c>
      <c r="I45" s="25"/>
      <c r="J45" s="3"/>
    </row>
    <row r="46" spans="1:10" ht="12" customHeight="1">
      <c r="A46" s="12"/>
      <c r="B46" s="15"/>
      <c r="C46" s="15"/>
      <c r="D46" s="22"/>
      <c r="F46" s="6"/>
    </row>
    <row r="47" spans="1:10" ht="12" customHeight="1">
      <c r="A47" s="12"/>
      <c r="B47" s="15" t="s">
        <v>54</v>
      </c>
      <c r="C47" s="15"/>
      <c r="D47" s="22"/>
      <c r="F47" s="6"/>
    </row>
    <row r="48" spans="1:10">
      <c r="A48" s="12"/>
      <c r="B48" s="15" t="s">
        <v>55</v>
      </c>
      <c r="C48" s="15"/>
      <c r="D48" s="22"/>
      <c r="F48" s="6"/>
    </row>
    <row r="49" spans="1:6">
      <c r="A49" s="12"/>
      <c r="B49" s="21" t="s">
        <v>82</v>
      </c>
      <c r="C49" s="15"/>
      <c r="D49" s="3">
        <v>32069.94</v>
      </c>
      <c r="F49" s="3">
        <f t="shared" si="0"/>
        <v>32.07</v>
      </c>
    </row>
    <row r="50" spans="1:6">
      <c r="A50" s="12"/>
      <c r="B50" s="21" t="s">
        <v>62</v>
      </c>
      <c r="C50" s="15"/>
      <c r="D50" s="3">
        <v>270000</v>
      </c>
      <c r="F50" s="3">
        <f t="shared" si="0"/>
        <v>270</v>
      </c>
    </row>
    <row r="51" spans="1:6">
      <c r="A51" s="12"/>
      <c r="B51" s="21" t="s">
        <v>56</v>
      </c>
      <c r="C51" s="21"/>
      <c r="D51" s="3">
        <v>192383755.31</v>
      </c>
      <c r="F51" s="3">
        <f t="shared" si="0"/>
        <v>192383.76</v>
      </c>
    </row>
    <row r="52" spans="1:6" ht="15" hidden="1" customHeight="1">
      <c r="A52" s="12"/>
      <c r="B52" s="15"/>
      <c r="C52" s="15"/>
      <c r="D52" s="18">
        <f>SUM(D50:D51)</f>
        <v>192653755.31</v>
      </c>
      <c r="F52" s="31">
        <f t="shared" si="0"/>
        <v>192653.76</v>
      </c>
    </row>
    <row r="53" spans="1:6" ht="15" hidden="1" customHeight="1">
      <c r="A53" s="12"/>
      <c r="B53" s="15" t="s">
        <v>73</v>
      </c>
      <c r="C53" s="15"/>
      <c r="D53" s="22"/>
      <c r="F53" s="6">
        <f t="shared" si="0"/>
        <v>0</v>
      </c>
    </row>
    <row r="54" spans="1:6" ht="15" hidden="1" customHeight="1">
      <c r="A54" s="12"/>
      <c r="B54" s="21" t="s">
        <v>74</v>
      </c>
      <c r="C54" s="15"/>
      <c r="D54" s="16">
        <v>0</v>
      </c>
      <c r="F54" s="3">
        <f t="shared" si="0"/>
        <v>0</v>
      </c>
    </row>
    <row r="55" spans="1:6" ht="15" customHeight="1">
      <c r="A55" s="12"/>
      <c r="B55" s="15" t="s">
        <v>75</v>
      </c>
      <c r="C55" s="15"/>
      <c r="D55" s="18">
        <f>SUM(D49:D51)</f>
        <v>192685825.25</v>
      </c>
      <c r="F55" s="31">
        <f t="shared" si="0"/>
        <v>192685.83</v>
      </c>
    </row>
    <row r="56" spans="1:6" ht="10.5" customHeight="1">
      <c r="A56" s="12"/>
      <c r="B56" s="15"/>
      <c r="C56" s="15"/>
      <c r="D56" s="22"/>
      <c r="F56" s="6"/>
    </row>
    <row r="57" spans="1:6" ht="12" customHeight="1">
      <c r="A57" s="12"/>
      <c r="B57" s="15" t="s">
        <v>57</v>
      </c>
      <c r="C57" s="15"/>
    </row>
    <row r="58" spans="1:6" ht="12" customHeight="1">
      <c r="A58" s="12"/>
      <c r="B58" s="15" t="s">
        <v>58</v>
      </c>
      <c r="C58" s="15"/>
      <c r="D58" s="16"/>
      <c r="F58" s="3"/>
    </row>
    <row r="59" spans="1:6">
      <c r="A59" s="12"/>
      <c r="B59" s="21" t="s">
        <v>83</v>
      </c>
      <c r="C59" s="15"/>
      <c r="D59" s="16">
        <f>+D49</f>
        <v>32069.94</v>
      </c>
      <c r="F59" s="3">
        <f t="shared" si="0"/>
        <v>32.07</v>
      </c>
    </row>
    <row r="60" spans="1:6">
      <c r="A60" s="12"/>
      <c r="B60" s="21" t="s">
        <v>63</v>
      </c>
      <c r="C60" s="21"/>
      <c r="D60" s="3">
        <f>+D50</f>
        <v>270000</v>
      </c>
      <c r="F60" s="3">
        <f t="shared" si="0"/>
        <v>270</v>
      </c>
    </row>
    <row r="61" spans="1:6">
      <c r="A61" s="12"/>
      <c r="B61" s="21" t="s">
        <v>59</v>
      </c>
      <c r="C61" s="21"/>
      <c r="D61" s="3">
        <f>D51</f>
        <v>192383755.31</v>
      </c>
      <c r="F61" s="3">
        <f t="shared" si="0"/>
        <v>192383.76</v>
      </c>
    </row>
    <row r="62" spans="1:6" ht="15" hidden="1" customHeight="1">
      <c r="A62" s="12"/>
      <c r="B62" s="15"/>
      <c r="C62" s="15"/>
      <c r="D62" s="18">
        <f>SUM(D59:D61)</f>
        <v>192685825.25</v>
      </c>
      <c r="F62" s="31">
        <f t="shared" si="0"/>
        <v>192685.83</v>
      </c>
    </row>
    <row r="63" spans="1:6" hidden="1">
      <c r="A63" s="12"/>
      <c r="B63" s="15" t="s">
        <v>78</v>
      </c>
      <c r="C63" s="15"/>
      <c r="D63" s="22"/>
      <c r="F63" s="6">
        <f t="shared" si="0"/>
        <v>0</v>
      </c>
    </row>
    <row r="64" spans="1:6" hidden="1">
      <c r="A64" s="12"/>
      <c r="B64" s="21" t="s">
        <v>77</v>
      </c>
      <c r="C64" s="15"/>
      <c r="D64" s="16">
        <v>74992.61</v>
      </c>
      <c r="F64" s="3">
        <f t="shared" si="0"/>
        <v>74.989999999999995</v>
      </c>
    </row>
    <row r="65" spans="1:6">
      <c r="A65" s="12"/>
      <c r="B65" s="15" t="s">
        <v>76</v>
      </c>
      <c r="C65" s="15"/>
      <c r="D65" s="18">
        <f>SUM(D59:D61)</f>
        <v>192685825.25</v>
      </c>
      <c r="F65" s="31">
        <f t="shared" si="0"/>
        <v>192685.83</v>
      </c>
    </row>
    <row r="66" spans="1:6">
      <c r="A66" s="12"/>
      <c r="B66" s="21"/>
      <c r="C66" s="12"/>
      <c r="D66" s="22"/>
    </row>
    <row r="67" spans="1:6" ht="30.75" customHeight="1">
      <c r="A67" s="12"/>
      <c r="B67" s="12"/>
      <c r="C67" s="12"/>
      <c r="D67" s="12"/>
    </row>
    <row r="68" spans="1:6">
      <c r="A68" s="12"/>
      <c r="B68" s="27" t="s">
        <v>67</v>
      </c>
      <c r="C68" s="38" t="s">
        <v>79</v>
      </c>
      <c r="D68" s="38"/>
    </row>
    <row r="69" spans="1:6" ht="15" customHeight="1">
      <c r="A69" s="12"/>
      <c r="B69" s="12" t="s">
        <v>66</v>
      </c>
      <c r="C69" s="36" t="s">
        <v>89</v>
      </c>
      <c r="D69" s="36"/>
      <c r="E69" s="36"/>
      <c r="F69" s="36"/>
    </row>
    <row r="70" spans="1:6" ht="9" customHeight="1">
      <c r="A70" s="12"/>
      <c r="B70" s="12"/>
    </row>
    <row r="71" spans="1:6" hidden="1">
      <c r="A71" s="12"/>
      <c r="B71" s="12" t="s">
        <v>38</v>
      </c>
      <c r="C71" t="s">
        <v>40</v>
      </c>
    </row>
    <row r="72" spans="1:6" hidden="1">
      <c r="A72" s="12"/>
      <c r="B72" s="12" t="s">
        <v>39</v>
      </c>
      <c r="C72" t="s">
        <v>41</v>
      </c>
    </row>
    <row r="73" spans="1:6" hidden="1"/>
  </sheetData>
  <mergeCells count="6">
    <mergeCell ref="B1:F1"/>
    <mergeCell ref="B2:F2"/>
    <mergeCell ref="B3:F3"/>
    <mergeCell ref="B4:F4"/>
    <mergeCell ref="B5:F5"/>
    <mergeCell ref="C69:F69"/>
  </mergeCells>
  <printOptions horizontalCentered="1"/>
  <pageMargins left="0.78740157480314965" right="0.78740157480314965" top="0.78740157480314965" bottom="0.59055118110236227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1"/>
  <sheetViews>
    <sheetView showGridLines="0" tabSelected="1" topLeftCell="B24" zoomScaleNormal="100" workbookViewId="0">
      <selection activeCell="I18" sqref="I18"/>
    </sheetView>
  </sheetViews>
  <sheetFormatPr baseColWidth="10" defaultRowHeight="15"/>
  <cols>
    <col min="1" max="1" width="4.28515625" hidden="1" customWidth="1"/>
    <col min="2" max="2" width="55.140625" customWidth="1"/>
    <col min="3" max="3" width="18.140625" customWidth="1"/>
    <col min="4" max="5" width="13.85546875" hidden="1" customWidth="1"/>
    <col min="6" max="6" width="3.140625" customWidth="1"/>
    <col min="7" max="9" width="11.42578125" customWidth="1"/>
  </cols>
  <sheetData>
    <row r="2" spans="1:7">
      <c r="B2" s="37" t="s">
        <v>0</v>
      </c>
      <c r="C2" s="37"/>
      <c r="D2" s="37"/>
      <c r="E2" s="37"/>
      <c r="F2" s="37"/>
      <c r="G2" s="37"/>
    </row>
    <row r="3" spans="1:7">
      <c r="B3" s="37" t="s">
        <v>26</v>
      </c>
      <c r="C3" s="37"/>
      <c r="D3" s="37"/>
      <c r="E3" s="37"/>
      <c r="F3" s="37"/>
      <c r="G3" s="37"/>
    </row>
    <row r="4" spans="1:7">
      <c r="B4" s="37" t="s">
        <v>37</v>
      </c>
      <c r="C4" s="37"/>
      <c r="D4" s="37"/>
      <c r="E4" s="37"/>
      <c r="F4" s="37"/>
      <c r="G4" s="37"/>
    </row>
    <row r="5" spans="1:7">
      <c r="B5" s="37" t="s">
        <v>50</v>
      </c>
      <c r="C5" s="37"/>
      <c r="D5" s="37"/>
      <c r="E5" s="37"/>
      <c r="F5" s="37"/>
      <c r="G5" s="37"/>
    </row>
    <row r="6" spans="1:7">
      <c r="B6" s="37" t="s">
        <v>93</v>
      </c>
      <c r="C6" s="37"/>
      <c r="D6" s="37"/>
      <c r="E6" s="37"/>
      <c r="F6" s="37"/>
      <c r="G6" s="37"/>
    </row>
    <row r="7" spans="1:7">
      <c r="B7" s="37" t="s">
        <v>94</v>
      </c>
      <c r="C7" s="37"/>
      <c r="D7" s="37"/>
      <c r="E7" s="37"/>
      <c r="F7" s="37"/>
      <c r="G7" s="37"/>
    </row>
    <row r="8" spans="1:7" ht="18" customHeight="1">
      <c r="B8" s="23"/>
      <c r="C8" s="23"/>
      <c r="D8" s="23"/>
      <c r="E8" s="32"/>
    </row>
    <row r="9" spans="1:7" ht="15.75">
      <c r="A9">
        <v>5</v>
      </c>
      <c r="B9" s="2" t="s">
        <v>27</v>
      </c>
      <c r="C9" s="2"/>
    </row>
    <row r="10" spans="1:7">
      <c r="A10">
        <v>51</v>
      </c>
      <c r="B10" s="1" t="s">
        <v>28</v>
      </c>
      <c r="C10" s="1"/>
      <c r="D10" s="6"/>
      <c r="E10" s="6"/>
    </row>
    <row r="11" spans="1:7">
      <c r="A11">
        <v>510</v>
      </c>
      <c r="B11" s="10" t="s">
        <v>49</v>
      </c>
      <c r="C11" s="1"/>
      <c r="D11" s="33">
        <v>75985.47</v>
      </c>
      <c r="E11" s="11"/>
      <c r="G11" s="11">
        <f>ROUND((D11/1000),2)</f>
        <v>75.989999999999995</v>
      </c>
    </row>
    <row r="12" spans="1:7" ht="15" hidden="1" customHeight="1">
      <c r="B12" s="10" t="s">
        <v>46</v>
      </c>
      <c r="C12" s="1"/>
      <c r="D12" s="33">
        <v>0</v>
      </c>
      <c r="E12" s="11"/>
      <c r="G12" s="11">
        <f>ROUND((D12/1000),2)-0.01</f>
        <v>-0.01</v>
      </c>
    </row>
    <row r="13" spans="1:7" ht="14.25" customHeight="1">
      <c r="D13" s="5">
        <f>SUM(D11:D12)</f>
        <v>75985.47</v>
      </c>
      <c r="E13" s="5"/>
      <c r="G13" s="8">
        <f>ROUND((D13/1000),2)</f>
        <v>75.989999999999995</v>
      </c>
    </row>
    <row r="14" spans="1:7" ht="14.25" customHeight="1">
      <c r="D14" s="5"/>
      <c r="E14" s="5"/>
      <c r="G14" s="5"/>
    </row>
    <row r="15" spans="1:7">
      <c r="A15">
        <v>4</v>
      </c>
      <c r="B15" s="1" t="s">
        <v>32</v>
      </c>
      <c r="C15" s="1"/>
    </row>
    <row r="16" spans="1:7">
      <c r="A16">
        <v>41</v>
      </c>
      <c r="B16" s="1" t="s">
        <v>31</v>
      </c>
      <c r="C16" s="1"/>
      <c r="D16" s="6"/>
      <c r="E16" s="6"/>
      <c r="G16" s="6"/>
    </row>
    <row r="17" spans="1:7" hidden="1">
      <c r="A17">
        <v>410</v>
      </c>
      <c r="B17" t="s">
        <v>47</v>
      </c>
      <c r="D17" s="3">
        <v>0</v>
      </c>
      <c r="E17" s="3"/>
      <c r="G17" s="3">
        <f t="shared" ref="G17:G39" si="0">ROUND((D17/1000),2)</f>
        <v>0</v>
      </c>
    </row>
    <row r="18" spans="1:7">
      <c r="A18">
        <v>411</v>
      </c>
      <c r="B18" t="s">
        <v>29</v>
      </c>
      <c r="D18" s="3">
        <v>56057.57</v>
      </c>
      <c r="E18" s="3"/>
      <c r="G18" s="3">
        <f t="shared" si="0"/>
        <v>56.06</v>
      </c>
    </row>
    <row r="19" spans="1:7">
      <c r="A19">
        <v>412</v>
      </c>
      <c r="B19" t="s">
        <v>30</v>
      </c>
      <c r="D19" s="4">
        <v>1769.08</v>
      </c>
      <c r="E19" s="5"/>
      <c r="G19" s="4">
        <f t="shared" si="0"/>
        <v>1.77</v>
      </c>
    </row>
    <row r="20" spans="1:7">
      <c r="D20" s="5">
        <f>SUM(D17:D19)</f>
        <v>57826.65</v>
      </c>
      <c r="E20" s="5"/>
      <c r="G20" s="5">
        <f>ROUND((D20/1000),2)</f>
        <v>57.83</v>
      </c>
    </row>
    <row r="21" spans="1:7" ht="15.75" thickBot="1">
      <c r="B21" s="1" t="s">
        <v>51</v>
      </c>
      <c r="C21" s="1"/>
      <c r="D21" s="9">
        <f>D13-D20</f>
        <v>18158.82</v>
      </c>
      <c r="E21" s="7"/>
      <c r="G21" s="9">
        <f t="shared" si="0"/>
        <v>18.16</v>
      </c>
    </row>
    <row r="22" spans="1:7" ht="7.5" customHeight="1">
      <c r="B22" s="1"/>
      <c r="C22" s="1"/>
      <c r="D22" s="7"/>
      <c r="E22" s="7"/>
      <c r="G22" s="7"/>
    </row>
    <row r="23" spans="1:7">
      <c r="A23">
        <v>52</v>
      </c>
      <c r="B23" s="1" t="s">
        <v>33</v>
      </c>
      <c r="C23" s="1"/>
      <c r="D23" s="3"/>
      <c r="E23" s="3"/>
      <c r="G23" s="3"/>
    </row>
    <row r="24" spans="1:7">
      <c r="A24">
        <v>521</v>
      </c>
      <c r="B24" t="s">
        <v>34</v>
      </c>
      <c r="D24" s="3">
        <v>11713.99</v>
      </c>
      <c r="E24" s="5"/>
      <c r="G24" s="5">
        <f t="shared" si="0"/>
        <v>11.71</v>
      </c>
    </row>
    <row r="25" spans="1:7" ht="11.25" customHeight="1">
      <c r="D25" s="5"/>
      <c r="E25" s="5"/>
      <c r="G25" s="5"/>
    </row>
    <row r="26" spans="1:7" ht="15.75" thickBot="1">
      <c r="B26" s="1" t="s">
        <v>88</v>
      </c>
      <c r="C26" s="1"/>
      <c r="D26" s="9">
        <f>D21+D24</f>
        <v>29872.809999999998</v>
      </c>
      <c r="E26" s="7"/>
      <c r="G26" s="9">
        <f t="shared" si="0"/>
        <v>29.87</v>
      </c>
    </row>
    <row r="27" spans="1:7" ht="9" customHeight="1">
      <c r="B27" s="1"/>
      <c r="C27" s="1"/>
      <c r="D27" s="7"/>
      <c r="E27" s="7"/>
      <c r="G27" s="7"/>
    </row>
    <row r="28" spans="1:7">
      <c r="A28">
        <v>42</v>
      </c>
      <c r="B28" s="1" t="s">
        <v>36</v>
      </c>
      <c r="C28" s="1"/>
      <c r="D28" s="3"/>
      <c r="E28" s="3"/>
      <c r="G28" s="3"/>
    </row>
    <row r="29" spans="1:7">
      <c r="A29">
        <v>421</v>
      </c>
      <c r="B29" t="s">
        <v>35</v>
      </c>
      <c r="D29" s="5">
        <v>1119.3599999999999</v>
      </c>
      <c r="E29" s="5"/>
      <c r="G29" s="5">
        <f t="shared" si="0"/>
        <v>1.1200000000000001</v>
      </c>
    </row>
    <row r="30" spans="1:7" ht="9" customHeight="1">
      <c r="D30" s="4"/>
      <c r="E30" s="5"/>
      <c r="G30" s="4"/>
    </row>
    <row r="31" spans="1:7" hidden="1">
      <c r="B31" s="1" t="s">
        <v>69</v>
      </c>
      <c r="D31" s="5">
        <f>D26-D29</f>
        <v>28753.449999999997</v>
      </c>
      <c r="E31" s="5"/>
      <c r="G31" s="5">
        <f t="shared" si="0"/>
        <v>28.75</v>
      </c>
    </row>
    <row r="32" spans="1:7" ht="9" hidden="1" customHeight="1">
      <c r="D32" s="5"/>
      <c r="E32" s="5"/>
      <c r="G32" s="5">
        <f t="shared" si="0"/>
        <v>0</v>
      </c>
    </row>
    <row r="33" spans="2:7" ht="15" hidden="1" customHeight="1">
      <c r="B33" s="1" t="s">
        <v>70</v>
      </c>
      <c r="D33" s="5"/>
      <c r="E33" s="5"/>
      <c r="G33" s="5">
        <f t="shared" si="0"/>
        <v>0</v>
      </c>
    </row>
    <row r="34" spans="2:7" ht="15" hidden="1" customHeight="1">
      <c r="B34" s="10" t="s">
        <v>70</v>
      </c>
      <c r="D34" s="5">
        <v>0</v>
      </c>
      <c r="E34" s="5"/>
      <c r="G34" s="5">
        <f t="shared" si="0"/>
        <v>0</v>
      </c>
    </row>
    <row r="35" spans="2:7" ht="9" hidden="1" customHeight="1">
      <c r="D35" s="5"/>
      <c r="E35" s="5"/>
      <c r="G35" s="5">
        <f t="shared" si="0"/>
        <v>0</v>
      </c>
    </row>
    <row r="36" spans="2:7" ht="15" hidden="1" customHeight="1">
      <c r="B36" s="1" t="s">
        <v>81</v>
      </c>
      <c r="D36" s="5"/>
      <c r="E36" s="5"/>
      <c r="G36" s="5">
        <f t="shared" si="0"/>
        <v>0</v>
      </c>
    </row>
    <row r="37" spans="2:7" hidden="1">
      <c r="B37" s="10" t="s">
        <v>81</v>
      </c>
      <c r="D37" s="5">
        <v>0</v>
      </c>
      <c r="E37" s="5"/>
      <c r="G37" s="5">
        <f t="shared" si="0"/>
        <v>0</v>
      </c>
    </row>
    <row r="38" spans="2:7" ht="9" hidden="1" customHeight="1">
      <c r="D38" s="5"/>
      <c r="E38" s="5"/>
      <c r="G38" s="5">
        <f t="shared" si="0"/>
        <v>0</v>
      </c>
    </row>
    <row r="39" spans="2:7" ht="15" customHeight="1" thickBot="1">
      <c r="B39" s="1" t="s">
        <v>87</v>
      </c>
      <c r="D39" s="9">
        <f>D31+D34-D37</f>
        <v>28753.449999999997</v>
      </c>
      <c r="E39" s="7"/>
      <c r="G39" s="9">
        <f t="shared" si="0"/>
        <v>28.75</v>
      </c>
    </row>
    <row r="40" spans="2:7" ht="11.25" customHeight="1">
      <c r="B40" s="1"/>
      <c r="D40" s="5"/>
      <c r="E40" s="5"/>
    </row>
    <row r="46" spans="2:7">
      <c r="B46" s="12" t="s">
        <v>67</v>
      </c>
      <c r="C46" s="36" t="s">
        <v>79</v>
      </c>
      <c r="D46" s="36"/>
      <c r="E46" s="36"/>
      <c r="F46" s="36"/>
      <c r="G46" s="36"/>
    </row>
    <row r="47" spans="2:7">
      <c r="B47" s="12" t="s">
        <v>90</v>
      </c>
      <c r="C47" s="36" t="s">
        <v>89</v>
      </c>
      <c r="D47" s="36"/>
      <c r="E47" s="36"/>
      <c r="F47" s="36"/>
      <c r="G47" s="36"/>
    </row>
    <row r="50" spans="2:3" hidden="1">
      <c r="B50" t="s">
        <v>38</v>
      </c>
      <c r="C50" t="s">
        <v>40</v>
      </c>
    </row>
    <row r="51" spans="2:3" hidden="1">
      <c r="B51" t="s">
        <v>39</v>
      </c>
      <c r="C51" t="s">
        <v>41</v>
      </c>
    </row>
  </sheetData>
  <mergeCells count="8">
    <mergeCell ref="B2:G2"/>
    <mergeCell ref="B3:G3"/>
    <mergeCell ref="B4:G4"/>
    <mergeCell ref="B5:G5"/>
    <mergeCell ref="B6:G6"/>
    <mergeCell ref="B7:G7"/>
    <mergeCell ref="C47:G47"/>
    <mergeCell ref="C46:G46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6"/>
  <sheetViews>
    <sheetView showGridLines="0" topLeftCell="B1" zoomScaleNormal="100" workbookViewId="0">
      <selection activeCell="B7" sqref="B7:D7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37" t="s">
        <v>0</v>
      </c>
      <c r="C2" s="37"/>
      <c r="D2" s="37"/>
    </row>
    <row r="3" spans="1:8">
      <c r="B3" s="37" t="s">
        <v>26</v>
      </c>
      <c r="C3" s="37"/>
      <c r="D3" s="37"/>
    </row>
    <row r="4" spans="1:8">
      <c r="B4" s="37" t="s">
        <v>37</v>
      </c>
      <c r="C4" s="37"/>
      <c r="D4" s="37"/>
    </row>
    <row r="5" spans="1:8">
      <c r="B5" s="37" t="s">
        <v>50</v>
      </c>
      <c r="C5" s="37"/>
      <c r="D5" s="37"/>
    </row>
    <row r="6" spans="1:8">
      <c r="B6" s="37" t="s">
        <v>91</v>
      </c>
      <c r="C6" s="37"/>
      <c r="D6" s="37"/>
    </row>
    <row r="7" spans="1:8">
      <c r="B7" s="37" t="s">
        <v>1</v>
      </c>
      <c r="C7" s="37"/>
      <c r="D7" s="37"/>
    </row>
    <row r="8" spans="1:8">
      <c r="B8" s="26"/>
      <c r="C8" s="26"/>
      <c r="D8" s="26"/>
    </row>
    <row r="9" spans="1:8" ht="15.75">
      <c r="A9">
        <v>5</v>
      </c>
      <c r="B9" s="2" t="s">
        <v>27</v>
      </c>
      <c r="C9" s="2"/>
    </row>
    <row r="10" spans="1:8">
      <c r="A10">
        <v>51</v>
      </c>
      <c r="B10" s="1" t="s">
        <v>28</v>
      </c>
      <c r="C10" s="1"/>
      <c r="D10" s="6"/>
    </row>
    <row r="11" spans="1:8">
      <c r="A11">
        <v>510</v>
      </c>
      <c r="B11" s="10" t="s">
        <v>49</v>
      </c>
      <c r="C11" s="1"/>
      <c r="D11" s="11">
        <v>1339759.52</v>
      </c>
    </row>
    <row r="12" spans="1:8">
      <c r="A12">
        <v>512</v>
      </c>
      <c r="B12" s="10" t="s">
        <v>46</v>
      </c>
      <c r="C12" s="1"/>
      <c r="D12" s="11">
        <v>8291.17</v>
      </c>
    </row>
    <row r="13" spans="1:8" ht="18" customHeight="1">
      <c r="D13" s="34">
        <f>SUM(D11:D12)</f>
        <v>1348050.69</v>
      </c>
      <c r="F13" s="25"/>
    </row>
    <row r="14" spans="1:8" ht="4.5" customHeight="1">
      <c r="D14" s="5"/>
      <c r="H14" s="3"/>
    </row>
    <row r="15" spans="1:8">
      <c r="A15">
        <v>4</v>
      </c>
      <c r="B15" s="1" t="s">
        <v>32</v>
      </c>
      <c r="C15" s="1"/>
    </row>
    <row r="16" spans="1:8">
      <c r="A16">
        <v>41</v>
      </c>
      <c r="B16" s="1" t="s">
        <v>31</v>
      </c>
      <c r="C16" s="1"/>
      <c r="D16" s="6"/>
    </row>
    <row r="17" spans="1:4">
      <c r="A17">
        <v>410</v>
      </c>
      <c r="B17" t="s">
        <v>47</v>
      </c>
      <c r="D17" s="3">
        <v>187228.35</v>
      </c>
    </row>
    <row r="18" spans="1:4">
      <c r="A18">
        <v>411</v>
      </c>
      <c r="B18" t="s">
        <v>29</v>
      </c>
      <c r="D18" s="3">
        <v>683604.59</v>
      </c>
    </row>
    <row r="19" spans="1:4">
      <c r="A19">
        <v>412</v>
      </c>
      <c r="B19" t="s">
        <v>30</v>
      </c>
      <c r="D19" s="4">
        <v>33709.480000000003</v>
      </c>
    </row>
    <row r="20" spans="1:4">
      <c r="D20" s="5">
        <f>SUM(D17:D19)</f>
        <v>904542.41999999993</v>
      </c>
    </row>
    <row r="21" spans="1:4" ht="15.75" thickBot="1">
      <c r="B21" s="1" t="s">
        <v>51</v>
      </c>
      <c r="C21" s="1"/>
      <c r="D21" s="9">
        <f>D13-D20</f>
        <v>443508.27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33</v>
      </c>
      <c r="C23" s="1"/>
      <c r="D23" s="3"/>
    </row>
    <row r="24" spans="1:4">
      <c r="A24">
        <v>521</v>
      </c>
      <c r="B24" t="s">
        <v>34</v>
      </c>
      <c r="D24" s="5">
        <v>77486.039999999994</v>
      </c>
    </row>
    <row r="25" spans="1:4" ht="15" hidden="1" customHeight="1">
      <c r="A25">
        <v>524</v>
      </c>
      <c r="B25" t="s">
        <v>48</v>
      </c>
      <c r="D25" s="5">
        <v>0</v>
      </c>
    </row>
    <row r="26" spans="1:4" ht="9" customHeight="1">
      <c r="D26" s="4"/>
    </row>
    <row r="27" spans="1:4" ht="15.75" thickBot="1">
      <c r="B27" s="29" t="s">
        <v>84</v>
      </c>
      <c r="C27" s="1"/>
      <c r="D27" s="9">
        <f>D21+D24</f>
        <v>520994.31</v>
      </c>
    </row>
    <row r="28" spans="1:4" ht="8.25" customHeight="1">
      <c r="B28" s="1"/>
      <c r="C28" s="1"/>
      <c r="D28" s="7"/>
    </row>
    <row r="29" spans="1:4" ht="15" customHeight="1">
      <c r="A29">
        <v>42</v>
      </c>
      <c r="B29" s="1" t="s">
        <v>71</v>
      </c>
    </row>
    <row r="30" spans="1:4" ht="15" customHeight="1">
      <c r="A30">
        <v>421</v>
      </c>
      <c r="B30" s="10" t="s">
        <v>71</v>
      </c>
      <c r="D30" s="5">
        <v>147362.96</v>
      </c>
    </row>
    <row r="31" spans="1:4" ht="8.25" customHeight="1">
      <c r="B31" s="1"/>
      <c r="D31" s="4"/>
    </row>
    <row r="32" spans="1:4" ht="15.75" customHeight="1" thickBot="1">
      <c r="B32" s="1" t="s">
        <v>72</v>
      </c>
      <c r="D32" s="9">
        <f>D27-D30</f>
        <v>373631.35</v>
      </c>
    </row>
    <row r="33" spans="2:9" ht="8.25" customHeight="1">
      <c r="B33" s="1"/>
      <c r="D33" s="5"/>
    </row>
    <row r="34" spans="2:9">
      <c r="B34" s="1" t="s">
        <v>36</v>
      </c>
      <c r="C34" s="1"/>
      <c r="D34" s="3"/>
      <c r="I34" s="5"/>
    </row>
    <row r="35" spans="2:9">
      <c r="B35" t="s">
        <v>35</v>
      </c>
      <c r="D35" s="5">
        <v>3446.45</v>
      </c>
    </row>
    <row r="36" spans="2:9" hidden="1">
      <c r="B36" t="s">
        <v>85</v>
      </c>
      <c r="D36" s="5">
        <v>0</v>
      </c>
    </row>
    <row r="37" spans="2:9" ht="8.25" hidden="1" customHeight="1"/>
    <row r="38" spans="2:9" ht="15.75" hidden="1" customHeight="1" thickBot="1">
      <c r="B38" s="1" t="s">
        <v>69</v>
      </c>
      <c r="D38" s="9">
        <f>D32-D35-D36</f>
        <v>370184.89999999997</v>
      </c>
    </row>
    <row r="39" spans="2:9" ht="8.25" hidden="1" customHeight="1">
      <c r="B39" s="1"/>
    </row>
    <row r="40" spans="2:9" ht="15" hidden="1" customHeight="1">
      <c r="B40" s="1" t="s">
        <v>70</v>
      </c>
    </row>
    <row r="41" spans="2:9" ht="15" hidden="1" customHeight="1">
      <c r="B41" s="10" t="s">
        <v>70</v>
      </c>
      <c r="D41" s="5">
        <v>0</v>
      </c>
    </row>
    <row r="42" spans="2:9" ht="8.25" hidden="1" customHeight="1"/>
    <row r="43" spans="2:9" ht="12" hidden="1" customHeight="1">
      <c r="B43" s="1" t="s">
        <v>81</v>
      </c>
    </row>
    <row r="44" spans="2:9" ht="15" hidden="1" customHeight="1">
      <c r="B44" s="10" t="s">
        <v>81</v>
      </c>
      <c r="D44" s="28">
        <v>0</v>
      </c>
    </row>
    <row r="45" spans="2:9" ht="8.25" customHeight="1"/>
    <row r="46" spans="2:9" ht="15.75" thickBot="1">
      <c r="B46" s="1" t="s">
        <v>86</v>
      </c>
      <c r="D46" s="9">
        <f>D38+D41-D44</f>
        <v>370184.89999999997</v>
      </c>
      <c r="E46" s="25"/>
    </row>
    <row r="51" spans="2:3">
      <c r="B51" s="12" t="s">
        <v>67</v>
      </c>
      <c r="C51" t="s">
        <v>79</v>
      </c>
    </row>
    <row r="52" spans="2:3">
      <c r="B52" s="12" t="s">
        <v>66</v>
      </c>
      <c r="C52" t="s">
        <v>80</v>
      </c>
    </row>
    <row r="55" spans="2:3" ht="15" hidden="1" customHeight="1">
      <c r="B55" t="s">
        <v>38</v>
      </c>
      <c r="C55" t="s">
        <v>40</v>
      </c>
    </row>
    <row r="56" spans="2:3" ht="15" hidden="1" customHeight="1">
      <c r="B56" t="s">
        <v>39</v>
      </c>
      <c r="C56" t="s">
        <v>41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 Gral</vt:lpstr>
      <vt:lpstr>Estado Resultados mensual</vt:lpstr>
      <vt:lpstr>Estado Resultados Acum</vt:lpstr>
      <vt:lpstr>'Estado Resultados Acum'!Área_de_impresión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2022-04-21T16:44:26Z</cp:lastPrinted>
  <dcterms:created xsi:type="dcterms:W3CDTF">2012-01-02T21:57:10Z</dcterms:created>
  <dcterms:modified xsi:type="dcterms:W3CDTF">2022-04-21T16:45:41Z</dcterms:modified>
</cp:coreProperties>
</file>