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5682103E-1DA9-44B0-A11A-F3805907FF89}" xr6:coauthVersionLast="47" xr6:coauthVersionMax="47" xr10:uidLastSave="{00000000-0000-0000-0000-000000000000}"/>
  <bookViews>
    <workbookView xWindow="-120" yWindow="-120" windowWidth="20730" windowHeight="11160" xr2:uid="{C9A1C872-7A61-4D18-8D81-07FBFA6CC4BB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G31" i="2"/>
  <c r="C32" i="2"/>
  <c r="G28" i="2"/>
  <c r="C27" i="2"/>
  <c r="C23" i="2"/>
  <c r="G22" i="2"/>
  <c r="G18" i="2"/>
  <c r="C17" i="2"/>
  <c r="G14" i="2"/>
  <c r="C12" i="2"/>
  <c r="G9" i="2"/>
  <c r="C9" i="2"/>
  <c r="G5" i="2"/>
  <c r="C5" i="2"/>
  <c r="C51" i="1"/>
  <c r="H66" i="1" s="1"/>
  <c r="G51" i="1"/>
  <c r="C45" i="1"/>
  <c r="G45" i="1"/>
  <c r="G38" i="1"/>
  <c r="E39" i="1"/>
  <c r="G36" i="1"/>
  <c r="C29" i="1"/>
  <c r="G34" i="1"/>
  <c r="G32" i="1"/>
  <c r="C24" i="1"/>
  <c r="G28" i="1"/>
  <c r="G26" i="1"/>
  <c r="C21" i="1"/>
  <c r="G24" i="1"/>
  <c r="G21" i="1"/>
  <c r="C15" i="1"/>
  <c r="G19" i="1"/>
  <c r="G17" i="1"/>
  <c r="G14" i="1"/>
  <c r="C10" i="1"/>
  <c r="G9" i="1"/>
  <c r="C6" i="1"/>
  <c r="G6" i="1"/>
  <c r="H45" i="1" l="1"/>
  <c r="G42" i="1"/>
  <c r="C43" i="1"/>
  <c r="C46" i="2"/>
  <c r="G46" i="2"/>
  <c r="G30" i="1"/>
  <c r="H58" i="1"/>
  <c r="G43" i="1" l="1"/>
  <c r="H43" i="1" s="1"/>
  <c r="G47" i="2"/>
  <c r="E47" i="2" s="1"/>
  <c r="C47" i="2"/>
  <c r="A47" i="2" s="1"/>
  <c r="H54" i="1" l="1"/>
  <c r="C48" i="2"/>
  <c r="G48" i="2"/>
</calcChain>
</file>

<file path=xl/sharedStrings.xml><?xml version="1.0" encoding="utf-8"?>
<sst xmlns="http://schemas.openxmlformats.org/spreadsheetml/2006/main" count="157" uniqueCount="133">
  <si>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</si>
  <si>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</si>
  <si>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</si>
  <si>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</si>
  <si>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</si>
  <si>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</si>
  <si>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</si>
  <si>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</si>
  <si>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</si>
  <si>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</si>
  <si>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</si>
  <si>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</si>
  <si>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</si>
  <si>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</si>
  <si>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</si>
  <si>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</si>
  <si>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</si>
  <si>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</si>
  <si>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</si>
  <si>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</si>
  <si>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</si>
  <si>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</si>
  <si>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</si>
  <si>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SOCIEDADES ACREEDORAS DE SEGUROS Y FIANZAS</t>
  </si>
  <si>
    <t>OBLIG. EN CTA. CTE. CON SOCIED. DE REASEG.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</si>
  <si>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</si>
  <si>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</si>
  <si>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</si>
  <si>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</si>
  <si>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</si>
  <si>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</si>
  <si>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</si>
  <si>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</si>
  <si>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</si>
  <si>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</si>
  <si>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</si>
  <si>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</si>
  <si>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</si>
  <si>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</si>
  <si>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</si>
  <si>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</si>
  <si>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</si>
  <si>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</si>
  <si>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</si>
  <si>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</si>
  <si>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</si>
  <si>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</si>
  <si>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</si>
  <si>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</si>
  <si>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</si>
  <si>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</si>
  <si>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</si>
  <si>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</si>
  <si>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</si>
  <si>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</si>
  <si>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</si>
  <si>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</si>
  <si>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</si>
  <si>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</si>
  <si>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</si>
  <si>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</si>
  <si>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</si>
  <si>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</si>
  <si>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</si>
  <si>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</si>
  <si>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</si>
  <si>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</si>
  <si>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</si>
  <si>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</si>
  <si>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</si>
  <si>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</si>
  <si>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</si>
  <si>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</si>
  <si>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</si>
  <si>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</si>
  <si>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</si>
  <si>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</si>
  <si>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</si>
  <si>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</si>
  <si>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</si>
  <si>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</si>
  <si>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</si>
  <si>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</si>
  <si>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</si>
  <si>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</si>
  <si>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</si>
  <si>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</si>
  <si>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</si>
  <si>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</si>
  <si>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</si>
  <si>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</si>
  <si>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</si>
  <si>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</si>
  <si>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</si>
  <si>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</si>
  <si>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</si>
  <si>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</si>
  <si>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</si>
  <si>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</si>
  <si>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</si>
  <si>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</si>
  <si>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</si>
  <si>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</si>
  <si>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</si>
  <si>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</si>
  <si>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</si>
  <si>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</si>
  <si>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</si>
  <si>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</si>
  <si>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</si>
  <si>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</si>
  <si>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</si>
  <si>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</si>
  <si>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</si>
  <si>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</si>
  <si>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</si>
  <si>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</si>
  <si>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</si>
  <si>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</si>
  <si>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</si>
  <si>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</si>
  <si>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</si>
  <si>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</si>
  <si>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</si>
  <si>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</si>
  <si>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</si>
  <si>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</si>
  <si>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</si>
  <si>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</si>
  <si>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</si>
  <si>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</si>
  <si>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28 DE FEBRERO 2022</t>
  </si>
  <si>
    <t>ESTADO DE RESULTADO DEL 01 DE ENERO 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</si>
</sst>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2"/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164" fontId="1" fillId="0" borderId="0" xfId="4" applyNumberFormat="1" applyFont="1" applyFill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9" fillId="0" borderId="0" xfId="2" applyFont="1" applyAlignment="1">
      <alignment wrapText="1"/>
    </xf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</cellXfs>
  <cellStyles count="5">
    <cellStyle name="Millares" xfId="1" builtinId="3"/>
    <cellStyle name="Millares_BALANCE GENERALA ASOCIADO ENERO 06" xfId="3" xr:uid="{003E4E77-BCE8-49B9-A9BC-7D9F642F0D46}"/>
    <cellStyle name="Moneda 2" xfId="4" xr:uid="{C19CDBC3-A3D6-431D-8950-309723799FE1}"/>
    <cellStyle name="Normal" xfId="0" builtinId="0"/>
    <cellStyle name="Normal 2" xfId="2" xr:uid="{9B9D6F59-D191-44B5-91C2-9BDDE545E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7E4A337-6B05-499D-A955-E4794E062A51}"/>
            </a:ext>
          </a:extLst>
        </xdr:cNvPr>
        <xdr:cNvSpPr/>
      </xdr:nvSpPr>
      <xdr:spPr>
        <a:xfrm>
          <a:off x="447674" y="9606491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3C2D358-F6B1-40B3-A69A-6D5EA70C3B83}"/>
            </a:ext>
          </a:extLst>
        </xdr:cNvPr>
        <xdr:cNvSpPr/>
      </xdr:nvSpPr>
      <xdr:spPr>
        <a:xfrm>
          <a:off x="4240743" y="9620249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BD3ED93-9FA6-42FA-BAE4-89B87A0E707D}"/>
            </a:ext>
          </a:extLst>
        </xdr:cNvPr>
        <xdr:cNvSpPr/>
      </xdr:nvSpPr>
      <xdr:spPr>
        <a:xfrm>
          <a:off x="7594601" y="9584267"/>
          <a:ext cx="3953933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C1CB63-E264-43C3-B6E4-385042BDE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FBC4C7A-5B05-4724-9D9E-2B4669C2DE24}"/>
            </a:ext>
          </a:extLst>
        </xdr:cNvPr>
        <xdr:cNvSpPr/>
      </xdr:nvSpPr>
      <xdr:spPr>
        <a:xfrm>
          <a:off x="3959225" y="9124951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E1BD7C3-2622-4F13-894A-3062623C623F}"/>
            </a:ext>
          </a:extLst>
        </xdr:cNvPr>
        <xdr:cNvSpPr/>
      </xdr:nvSpPr>
      <xdr:spPr>
        <a:xfrm>
          <a:off x="7724775" y="9104842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29F4477-A1DD-4E70-8432-FA78755ED147}"/>
            </a:ext>
          </a:extLst>
        </xdr:cNvPr>
        <xdr:cNvSpPr/>
      </xdr:nvSpPr>
      <xdr:spPr>
        <a:xfrm>
          <a:off x="323850" y="9144000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588037D-0F2E-477C-BA6D-D9F73DFFD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7A54-EC57-4C89-A312-FA813E3AC1F4}">
  <sheetPr>
    <pageSetUpPr fitToPage="1"/>
  </sheetPr>
  <dimension ref="A1:O81"/>
  <sheetViews>
    <sheetView showGridLines="0" tabSelected="1" view="pageBreakPreview" topLeftCell="A25" zoomScale="90" zoomScaleNormal="90" zoomScaleSheetLayoutView="90" workbookViewId="0">
      <selection activeCell="E31" sqref="E31"/>
    </sheetView>
  </sheetViews>
  <sheetFormatPr baseColWidth="10" defaultRowHeight="12.75" x14ac:dyDescent="0.2"/>
  <cols>
    <col min="1" max="1" width="51.7109375" style="2" customWidth="1"/>
    <col min="2" max="2" width="18" style="3" customWidth="1"/>
    <col min="3" max="3" width="18.5703125" style="3" customWidth="1"/>
    <col min="4" max="4" width="0.85546875" style="1" customWidth="1"/>
    <col min="5" max="5" width="56.28515625" style="2" customWidth="1"/>
    <col min="6" max="6" width="18.7109375" style="3" customWidth="1"/>
    <col min="7" max="7" width="19.140625" style="3" customWidth="1"/>
    <col min="8" max="8" width="19.7109375" style="1" customWidth="1"/>
    <col min="9" max="9" width="11.42578125" style="1" customWidth="1"/>
    <col min="10" max="10" width="6.7109375" style="1" customWidth="1"/>
    <col min="11" max="11" width="15.5703125" style="1" customWidth="1"/>
    <col min="12" max="16384" width="11.42578125" style="1"/>
  </cols>
  <sheetData>
    <row r="1" spans="1:11" ht="18" customHeight="1" x14ac:dyDescent="0.2">
      <c r="A1" s="105" t="s">
        <v>0</v>
      </c>
      <c r="B1" s="105"/>
      <c r="C1" s="105"/>
      <c r="D1" s="105"/>
      <c r="E1" s="105"/>
      <c r="F1" s="105"/>
      <c r="G1" s="105"/>
    </row>
    <row r="2" spans="1:11" ht="12.75" customHeight="1" x14ac:dyDescent="0.2">
      <c r="A2" s="106" t="s">
        <v>131</v>
      </c>
      <c r="B2" s="106"/>
      <c r="C2" s="106"/>
      <c r="D2" s="106"/>
      <c r="E2" s="106"/>
      <c r="F2" s="106"/>
      <c r="G2" s="106"/>
    </row>
    <row r="3" spans="1:11" ht="12.75" customHeight="1" thickBot="1" x14ac:dyDescent="0.25">
      <c r="A3" s="107" t="s">
        <v>1</v>
      </c>
      <c r="B3" s="107"/>
      <c r="C3" s="107"/>
      <c r="D3" s="107"/>
      <c r="E3" s="107"/>
      <c r="F3" s="107"/>
      <c r="G3" s="107"/>
    </row>
    <row r="4" spans="1:11" ht="12.75" customHeight="1" x14ac:dyDescent="0.2">
      <c r="E4" s="2" t="s">
        <v>2</v>
      </c>
    </row>
    <row r="5" spans="1:11" ht="12.75" customHeight="1" x14ac:dyDescent="0.2">
      <c r="A5" s="4" t="s">
        <v>3</v>
      </c>
      <c r="E5" s="4" t="s">
        <v>4</v>
      </c>
    </row>
    <row r="6" spans="1:11" ht="12.75" customHeight="1" x14ac:dyDescent="0.2">
      <c r="A6" s="5" t="s">
        <v>5</v>
      </c>
      <c r="B6" s="6" t="s">
        <v>2</v>
      </c>
      <c r="C6" s="7">
        <f>SUM(B7:B8)</f>
        <v>1146140.18</v>
      </c>
      <c r="D6" s="8"/>
      <c r="E6" s="5" t="s">
        <v>6</v>
      </c>
      <c r="F6" s="9"/>
      <c r="G6" s="7">
        <f>SUM(F7:F8)</f>
        <v>82544.38</v>
      </c>
    </row>
    <row r="7" spans="1:11" ht="12.75" customHeight="1" x14ac:dyDescent="0.2">
      <c r="A7" s="2" t="s">
        <v>7</v>
      </c>
      <c r="B7" s="10">
        <v>1100</v>
      </c>
      <c r="E7" s="2" t="s">
        <v>8</v>
      </c>
      <c r="F7" s="9">
        <v>0</v>
      </c>
      <c r="G7" s="7"/>
    </row>
    <row r="8" spans="1:11" ht="12.75" customHeight="1" x14ac:dyDescent="0.2">
      <c r="A8" s="2" t="s">
        <v>9</v>
      </c>
      <c r="B8" s="11">
        <v>1145040.18</v>
      </c>
      <c r="C8" s="7"/>
      <c r="D8" s="1" t="s">
        <v>2</v>
      </c>
      <c r="E8" s="2" t="s">
        <v>10</v>
      </c>
      <c r="F8" s="12">
        <v>82544.38</v>
      </c>
    </row>
    <row r="9" spans="1:11" ht="12.75" customHeight="1" x14ac:dyDescent="0.2">
      <c r="B9" s="6"/>
      <c r="E9" s="5" t="s">
        <v>11</v>
      </c>
      <c r="F9" s="9"/>
      <c r="G9" s="7">
        <f>SUM(F10:F13)</f>
        <v>3940256.2600000002</v>
      </c>
    </row>
    <row r="10" spans="1:11" ht="12.75" customHeight="1" x14ac:dyDescent="0.2">
      <c r="A10" s="5" t="s">
        <v>12</v>
      </c>
      <c r="B10" s="6" t="s">
        <v>2</v>
      </c>
      <c r="C10" s="7">
        <f>SUM(B11:B13)</f>
        <v>3993521.64</v>
      </c>
      <c r="E10" s="2" t="s">
        <v>13</v>
      </c>
      <c r="F10" s="13">
        <v>32746.19</v>
      </c>
      <c r="G10" s="7"/>
      <c r="H10" s="8"/>
    </row>
    <row r="11" spans="1:11" ht="12.75" customHeight="1" x14ac:dyDescent="0.2">
      <c r="A11" s="2" t="s">
        <v>14</v>
      </c>
      <c r="B11" s="6">
        <v>1421100</v>
      </c>
      <c r="E11" s="2" t="s">
        <v>15</v>
      </c>
      <c r="F11" s="14">
        <v>960900.16</v>
      </c>
    </row>
    <row r="12" spans="1:11" ht="12.75" customHeight="1" x14ac:dyDescent="0.2">
      <c r="A12" s="2" t="s">
        <v>16</v>
      </c>
      <c r="B12" s="10">
        <v>2523760.17</v>
      </c>
      <c r="D12" s="15"/>
      <c r="E12" s="2" t="s">
        <v>17</v>
      </c>
      <c r="F12" s="14">
        <v>2931786.96</v>
      </c>
      <c r="G12" s="7"/>
      <c r="K12" s="16"/>
    </row>
    <row r="13" spans="1:11" ht="12.75" customHeight="1" x14ac:dyDescent="0.2">
      <c r="A13" s="2" t="s">
        <v>18</v>
      </c>
      <c r="B13" s="12">
        <v>48661.47</v>
      </c>
      <c r="D13" s="15"/>
      <c r="E13" s="2" t="s">
        <v>19</v>
      </c>
      <c r="F13" s="12">
        <v>14822.95</v>
      </c>
    </row>
    <row r="14" spans="1:11" ht="12.75" customHeight="1" x14ac:dyDescent="0.2">
      <c r="B14" s="13"/>
      <c r="D14" s="15"/>
      <c r="E14" s="5" t="s">
        <v>20</v>
      </c>
      <c r="G14" s="14">
        <f>SUM(F15:F16)</f>
        <v>2021548.43</v>
      </c>
      <c r="K14" s="16"/>
    </row>
    <row r="15" spans="1:11" ht="12.75" customHeight="1" x14ac:dyDescent="0.2">
      <c r="A15" s="5" t="s">
        <v>27</v>
      </c>
      <c r="B15" s="10"/>
      <c r="C15" s="7">
        <f>SUM(B16:B19)</f>
        <v>7302533.7400000002</v>
      </c>
      <c r="D15" s="15"/>
      <c r="E15" s="2" t="s">
        <v>21</v>
      </c>
      <c r="F15" s="14">
        <v>1623053.44</v>
      </c>
    </row>
    <row r="16" spans="1:11" ht="12.75" customHeight="1" x14ac:dyDescent="0.2">
      <c r="A16" s="2" t="s">
        <v>29</v>
      </c>
      <c r="B16" s="6">
        <v>2302180.87</v>
      </c>
      <c r="E16" s="2" t="s">
        <v>22</v>
      </c>
      <c r="F16" s="12">
        <v>398494.99</v>
      </c>
    </row>
    <row r="17" spans="1:15" ht="12.75" customHeight="1" x14ac:dyDescent="0.2">
      <c r="A17" s="2" t="s">
        <v>31</v>
      </c>
      <c r="B17" s="14">
        <v>4190777.91</v>
      </c>
      <c r="E17" s="5" t="s">
        <v>23</v>
      </c>
      <c r="F17" s="17"/>
      <c r="G17" s="7">
        <f>SUM(F18)</f>
        <v>216590.54</v>
      </c>
      <c r="H17" s="8"/>
    </row>
    <row r="18" spans="1:15" ht="12.75" customHeight="1" x14ac:dyDescent="0.2">
      <c r="A18" s="2" t="s">
        <v>33</v>
      </c>
      <c r="B18" s="7">
        <v>833882.61</v>
      </c>
      <c r="E18" s="2" t="s">
        <v>24</v>
      </c>
      <c r="F18" s="18">
        <v>216590.54</v>
      </c>
      <c r="G18" s="7"/>
    </row>
    <row r="19" spans="1:15" ht="12.75" customHeight="1" x14ac:dyDescent="0.2">
      <c r="A19" s="2" t="s">
        <v>35</v>
      </c>
      <c r="B19" s="20">
        <v>-24307.65</v>
      </c>
      <c r="E19" s="5" t="s">
        <v>25</v>
      </c>
      <c r="F19" s="17"/>
      <c r="G19" s="7">
        <f>SUM(F20)</f>
        <v>60222.11</v>
      </c>
    </row>
    <row r="20" spans="1:15" ht="12.75" customHeight="1" x14ac:dyDescent="0.2">
      <c r="E20" s="2" t="s">
        <v>26</v>
      </c>
      <c r="F20" s="12">
        <v>60222.11</v>
      </c>
      <c r="G20" s="7"/>
    </row>
    <row r="21" spans="1:15" ht="12.75" customHeight="1" x14ac:dyDescent="0.2">
      <c r="A21" s="5" t="s">
        <v>38</v>
      </c>
      <c r="B21" s="13"/>
      <c r="C21" s="14">
        <f>SUM(B22)</f>
        <v>220202.39</v>
      </c>
      <c r="E21" s="5" t="s">
        <v>28</v>
      </c>
      <c r="F21" s="10"/>
      <c r="G21" s="7">
        <f>SUM(F22:F23)</f>
        <v>106925.23999999999</v>
      </c>
    </row>
    <row r="22" spans="1:15" ht="12.75" customHeight="1" x14ac:dyDescent="0.2">
      <c r="A22" s="2" t="s">
        <v>40</v>
      </c>
      <c r="B22" s="22">
        <v>220202.39</v>
      </c>
      <c r="E22" s="2" t="s">
        <v>30</v>
      </c>
      <c r="F22" s="13">
        <v>65995</v>
      </c>
    </row>
    <row r="23" spans="1:15" ht="12.75" customHeight="1" x14ac:dyDescent="0.2">
      <c r="B23" s="13"/>
      <c r="E23" s="2" t="s">
        <v>32</v>
      </c>
      <c r="F23" s="12">
        <v>40930.239999999998</v>
      </c>
      <c r="G23" s="7"/>
    </row>
    <row r="24" spans="1:15" ht="12.75" customHeight="1" x14ac:dyDescent="0.2">
      <c r="A24" s="5" t="s">
        <v>43</v>
      </c>
      <c r="B24" s="6" t="s">
        <v>2</v>
      </c>
      <c r="C24" s="7">
        <f>SUM(B25:B27)</f>
        <v>106945.12999999989</v>
      </c>
      <c r="E24" s="5" t="s">
        <v>34</v>
      </c>
      <c r="F24" s="19"/>
      <c r="G24" s="7">
        <f>SUM(F25:F25)</f>
        <v>56477.83</v>
      </c>
    </row>
    <row r="25" spans="1:15" ht="12.75" customHeight="1" x14ac:dyDescent="0.2">
      <c r="A25" s="2" t="s">
        <v>45</v>
      </c>
      <c r="B25" s="13">
        <v>0</v>
      </c>
      <c r="C25" s="7"/>
      <c r="E25" s="2" t="s">
        <v>36</v>
      </c>
      <c r="F25" s="12">
        <v>56477.83</v>
      </c>
    </row>
    <row r="26" spans="1:15" ht="12.75" customHeight="1" x14ac:dyDescent="0.2">
      <c r="A26" s="2" t="s">
        <v>47</v>
      </c>
      <c r="B26" s="13">
        <v>689972.69</v>
      </c>
      <c r="E26" s="5" t="s">
        <v>37</v>
      </c>
      <c r="G26" s="14">
        <f>SUM(F27)</f>
        <v>80570.39</v>
      </c>
    </row>
    <row r="27" spans="1:15" ht="12.75" customHeight="1" x14ac:dyDescent="0.2">
      <c r="A27" s="2" t="s">
        <v>49</v>
      </c>
      <c r="B27" s="12">
        <v>-583027.56000000006</v>
      </c>
      <c r="E27" s="21" t="s">
        <v>39</v>
      </c>
      <c r="F27" s="12">
        <v>80570.39</v>
      </c>
    </row>
    <row r="28" spans="1:15" ht="12.75" customHeight="1" x14ac:dyDescent="0.2">
      <c r="B28" s="6"/>
      <c r="E28" s="23" t="s">
        <v>41</v>
      </c>
      <c r="F28" s="19"/>
      <c r="G28" s="7">
        <f>+SUM(F29:F29)</f>
        <v>81138.58</v>
      </c>
    </row>
    <row r="29" spans="1:15" ht="12.75" customHeight="1" x14ac:dyDescent="0.2">
      <c r="A29" s="5" t="s">
        <v>52</v>
      </c>
      <c r="B29" s="10"/>
      <c r="C29" s="7">
        <f>SUM(B30:B33)</f>
        <v>1909521.6500000001</v>
      </c>
      <c r="E29" s="21" t="s">
        <v>42</v>
      </c>
      <c r="F29" s="12">
        <v>81138.58</v>
      </c>
      <c r="G29" s="7"/>
      <c r="L29" s="24"/>
      <c r="O29" s="24"/>
    </row>
    <row r="30" spans="1:15" ht="12.75" customHeight="1" x14ac:dyDescent="0.2">
      <c r="A30" s="2" t="s">
        <v>54</v>
      </c>
      <c r="B30" s="6">
        <v>1409701.68</v>
      </c>
      <c r="C30" s="7"/>
      <c r="E30" s="25" t="s">
        <v>44</v>
      </c>
      <c r="F30" s="6" t="s">
        <v>2</v>
      </c>
      <c r="G30" s="26">
        <f>SUM(G6:G28)</f>
        <v>6646273.7600000007</v>
      </c>
    </row>
    <row r="31" spans="1:15" ht="12.75" customHeight="1" x14ac:dyDescent="0.2">
      <c r="A31" s="2" t="s">
        <v>56</v>
      </c>
      <c r="B31" s="7">
        <v>208404.36</v>
      </c>
      <c r="C31" s="7"/>
      <c r="E31" s="25" t="s">
        <v>46</v>
      </c>
      <c r="F31" s="6" t="s">
        <v>2</v>
      </c>
      <c r="G31" s="7" t="s">
        <v>2</v>
      </c>
    </row>
    <row r="32" spans="1:15" ht="12.75" customHeight="1" x14ac:dyDescent="0.2">
      <c r="A32" s="2" t="s">
        <v>58</v>
      </c>
      <c r="B32" s="10">
        <v>424412.76</v>
      </c>
      <c r="C32" s="7"/>
      <c r="E32" s="5" t="s">
        <v>48</v>
      </c>
      <c r="F32" s="10"/>
      <c r="G32" s="7">
        <f>+F33</f>
        <v>7500000</v>
      </c>
      <c r="K32" s="8"/>
    </row>
    <row r="33" spans="1:11" ht="12.75" customHeight="1" x14ac:dyDescent="0.2">
      <c r="A33" s="2" t="s">
        <v>60</v>
      </c>
      <c r="B33" s="12">
        <v>-132997.15</v>
      </c>
      <c r="E33" s="2" t="s">
        <v>50</v>
      </c>
      <c r="F33" s="12">
        <v>7500000</v>
      </c>
      <c r="G33" s="7"/>
      <c r="K33" s="8"/>
    </row>
    <row r="34" spans="1:11" ht="12.75" customHeight="1" x14ac:dyDescent="0.2">
      <c r="E34" s="5" t="s">
        <v>51</v>
      </c>
      <c r="G34" s="13">
        <f>+F35</f>
        <v>118690.07</v>
      </c>
    </row>
    <row r="35" spans="1:11" ht="12.75" customHeight="1" x14ac:dyDescent="0.2">
      <c r="E35" s="2" t="s">
        <v>53</v>
      </c>
      <c r="F35" s="12">
        <v>118690.07</v>
      </c>
    </row>
    <row r="36" spans="1:11" ht="12.75" customHeight="1" x14ac:dyDescent="0.2">
      <c r="E36" s="5" t="s">
        <v>55</v>
      </c>
      <c r="F36" s="13"/>
      <c r="G36" s="7">
        <f>+F37</f>
        <v>51354.37</v>
      </c>
    </row>
    <row r="37" spans="1:11" ht="12.75" customHeight="1" x14ac:dyDescent="0.2">
      <c r="E37" s="27" t="s">
        <v>57</v>
      </c>
      <c r="F37" s="12">
        <v>51354.37</v>
      </c>
    </row>
    <row r="38" spans="1:11" ht="12.75" customHeight="1" x14ac:dyDescent="0.2">
      <c r="E38" s="5" t="s">
        <v>59</v>
      </c>
      <c r="F38" s="13"/>
      <c r="G38" s="7">
        <f>SUM(F39:F40)</f>
        <v>362546.5299999998</v>
      </c>
    </row>
    <row r="39" spans="1:11" ht="12.75" customHeight="1" x14ac:dyDescent="0.2">
      <c r="E39" s="2" t="str">
        <f>IF(F39&lt;0,"PERDIDA DEL EJERCICIO","UTILIDAD DEL EJERCICIO")</f>
        <v>PERDIDA DEL EJERCICIO</v>
      </c>
      <c r="F39" s="13">
        <v>-417938.95000000019</v>
      </c>
      <c r="H39" s="16"/>
    </row>
    <row r="40" spans="1:11" ht="12.75" customHeight="1" x14ac:dyDescent="0.2">
      <c r="E40" s="2" t="s">
        <v>61</v>
      </c>
      <c r="F40" s="12">
        <v>780485.48</v>
      </c>
    </row>
    <row r="41" spans="1:11" ht="12.75" customHeight="1" x14ac:dyDescent="0.2"/>
    <row r="42" spans="1:11" ht="12.75" customHeight="1" x14ac:dyDescent="0.2">
      <c r="E42" s="4" t="s">
        <v>62</v>
      </c>
      <c r="F42" s="9"/>
      <c r="G42" s="26">
        <f>SUM(G32:G41)</f>
        <v>8032590.9700000007</v>
      </c>
    </row>
    <row r="43" spans="1:11" ht="12.75" customHeight="1" thickBot="1" x14ac:dyDescent="0.25">
      <c r="A43" s="25" t="s">
        <v>63</v>
      </c>
      <c r="B43" s="28" t="s">
        <v>2</v>
      </c>
      <c r="C43" s="29">
        <f>SUM(C5:C42)</f>
        <v>14678864.730000002</v>
      </c>
      <c r="E43" s="4" t="s">
        <v>64</v>
      </c>
      <c r="F43" s="6"/>
      <c r="G43" s="30">
        <f>G30+G42</f>
        <v>14678864.73</v>
      </c>
      <c r="H43" s="31">
        <f>+G43-C43</f>
        <v>0</v>
      </c>
    </row>
    <row r="44" spans="1:11" ht="12.75" customHeight="1" thickTop="1" x14ac:dyDescent="0.2">
      <c r="H44" s="8"/>
      <c r="I44" s="8"/>
    </row>
    <row r="45" spans="1:11" ht="12.75" customHeight="1" x14ac:dyDescent="0.2">
      <c r="A45" s="5" t="s">
        <v>65</v>
      </c>
      <c r="B45" s="28"/>
      <c r="C45" s="32">
        <f>SUM(B46:B49)</f>
        <v>1353312418.1199999</v>
      </c>
      <c r="E45" s="33" t="s">
        <v>66</v>
      </c>
      <c r="F45" s="10"/>
      <c r="G45" s="32">
        <f>SUM(F46)</f>
        <v>1353312418.1199999</v>
      </c>
      <c r="H45" s="8">
        <f>+G45-C45</f>
        <v>0</v>
      </c>
      <c r="I45" s="8"/>
    </row>
    <row r="46" spans="1:11" ht="24" customHeight="1" x14ac:dyDescent="0.2">
      <c r="A46" s="34" t="s">
        <v>67</v>
      </c>
      <c r="B46" s="6">
        <v>1153833511.4299998</v>
      </c>
      <c r="C46" s="28"/>
      <c r="E46" s="35" t="s">
        <v>68</v>
      </c>
      <c r="F46" s="12">
        <v>1353312418.1199999</v>
      </c>
      <c r="G46" s="28"/>
      <c r="H46" s="8"/>
      <c r="I46" s="8"/>
    </row>
    <row r="47" spans="1:11" ht="12.75" customHeight="1" x14ac:dyDescent="0.2">
      <c r="A47" s="2" t="s">
        <v>69</v>
      </c>
      <c r="B47" s="36">
        <v>22681782.16</v>
      </c>
      <c r="C47" s="37"/>
      <c r="E47" s="38"/>
      <c r="F47" s="39"/>
      <c r="G47" s="37"/>
      <c r="H47" s="8"/>
      <c r="I47" s="8"/>
    </row>
    <row r="48" spans="1:11" ht="21.75" customHeight="1" x14ac:dyDescent="0.2">
      <c r="A48" s="40" t="s">
        <v>70</v>
      </c>
      <c r="B48" s="36">
        <v>174329178.99000001</v>
      </c>
      <c r="F48" s="39"/>
      <c r="G48" s="37"/>
      <c r="H48" s="8"/>
      <c r="I48" s="8"/>
    </row>
    <row r="49" spans="1:12" ht="21" customHeight="1" x14ac:dyDescent="0.2">
      <c r="A49" s="35" t="s">
        <v>71</v>
      </c>
      <c r="B49" s="41">
        <v>2467945.54</v>
      </c>
      <c r="E49" s="42"/>
      <c r="F49" s="39"/>
      <c r="G49" s="43"/>
      <c r="H49" s="8"/>
      <c r="I49" s="8"/>
    </row>
    <row r="50" spans="1:12" ht="12.75" customHeight="1" x14ac:dyDescent="0.2">
      <c r="B50" s="43"/>
      <c r="C50" s="37"/>
      <c r="E50" s="42"/>
      <c r="F50" s="39"/>
      <c r="G50" s="43"/>
    </row>
    <row r="51" spans="1:12" ht="12.75" customHeight="1" x14ac:dyDescent="0.2">
      <c r="A51" s="5" t="s">
        <v>72</v>
      </c>
      <c r="B51" s="43"/>
      <c r="C51" s="44">
        <f>SUM(B52:B53)</f>
        <v>1558741.56</v>
      </c>
      <c r="E51" s="5" t="s">
        <v>73</v>
      </c>
      <c r="G51" s="44">
        <f>+F52</f>
        <v>1558741.56</v>
      </c>
    </row>
    <row r="52" spans="1:12" ht="12.75" customHeight="1" x14ac:dyDescent="0.2">
      <c r="A52" s="2" t="s">
        <v>74</v>
      </c>
      <c r="B52" s="45">
        <v>1554100</v>
      </c>
      <c r="C52" s="37"/>
      <c r="E52" s="2" t="s">
        <v>73</v>
      </c>
      <c r="F52" s="18">
        <v>1558741.56</v>
      </c>
    </row>
    <row r="53" spans="1:12" ht="12.75" customHeight="1" x14ac:dyDescent="0.2">
      <c r="A53" s="46" t="s">
        <v>75</v>
      </c>
      <c r="B53" s="41">
        <v>4641.5600000000004</v>
      </c>
      <c r="C53" s="37"/>
      <c r="F53" s="14"/>
    </row>
    <row r="54" spans="1:12" ht="12.75" customHeight="1" x14ac:dyDescent="0.2">
      <c r="B54" s="43"/>
      <c r="C54" s="37"/>
      <c r="H54" s="8">
        <f>+C43-G43</f>
        <v>0</v>
      </c>
    </row>
    <row r="55" spans="1:12" ht="12.75" customHeight="1" x14ac:dyDescent="0.2">
      <c r="B55" s="43"/>
      <c r="C55" s="37"/>
      <c r="H55" s="8"/>
      <c r="L55" s="8"/>
    </row>
    <row r="56" spans="1:12" ht="12.75" customHeight="1" x14ac:dyDescent="0.2">
      <c r="B56" s="43"/>
      <c r="C56" s="37"/>
      <c r="H56" s="8"/>
      <c r="L56" s="8"/>
    </row>
    <row r="57" spans="1:12" ht="12.75" customHeight="1" x14ac:dyDescent="0.2">
      <c r="B57" s="43"/>
      <c r="C57" s="37"/>
      <c r="H57" s="8"/>
      <c r="L57" s="8"/>
    </row>
    <row r="58" spans="1:12" ht="12.75" customHeight="1" x14ac:dyDescent="0.2">
      <c r="B58" s="43"/>
      <c r="C58" s="37"/>
      <c r="H58" s="8">
        <f>+G45-C45</f>
        <v>0</v>
      </c>
      <c r="K58" s="47"/>
    </row>
    <row r="59" spans="1:12" ht="12.75" customHeight="1" x14ac:dyDescent="0.2">
      <c r="B59" s="43"/>
      <c r="C59" s="37"/>
      <c r="H59" s="48" t="s">
        <v>2</v>
      </c>
      <c r="K59" s="8"/>
    </row>
    <row r="60" spans="1:12" ht="12.75" customHeight="1" x14ac:dyDescent="0.2">
      <c r="A60" s="49" t="s">
        <v>76</v>
      </c>
      <c r="C60" s="50"/>
      <c r="F60" s="51" t="s">
        <v>77</v>
      </c>
      <c r="G60" s="50"/>
      <c r="H60" s="8"/>
    </row>
    <row r="61" spans="1:12" ht="12.75" customHeight="1" x14ac:dyDescent="0.2">
      <c r="A61" s="52"/>
      <c r="C61" s="50"/>
      <c r="F61" s="50"/>
      <c r="G61" s="50"/>
      <c r="I61" s="8"/>
      <c r="K61" s="8"/>
    </row>
    <row r="62" spans="1:12" ht="12.75" customHeight="1" x14ac:dyDescent="0.2">
      <c r="F62" s="50"/>
      <c r="G62" s="50"/>
    </row>
    <row r="63" spans="1:12" ht="12.75" customHeight="1" x14ac:dyDescent="0.2">
      <c r="D63" s="53"/>
    </row>
    <row r="64" spans="1:12" ht="12.75" customHeight="1" x14ac:dyDescent="0.2">
      <c r="D64" s="53"/>
    </row>
    <row r="65" spans="4:11" ht="12.75" customHeight="1" x14ac:dyDescent="0.2">
      <c r="D65" s="53"/>
    </row>
    <row r="66" spans="4:11" ht="12.75" customHeight="1" x14ac:dyDescent="0.2">
      <c r="D66" s="53"/>
      <c r="H66" s="8">
        <f>+C51-G51</f>
        <v>0</v>
      </c>
    </row>
    <row r="67" spans="4:11" ht="12.75" customHeight="1" x14ac:dyDescent="0.2">
      <c r="D67" s="53"/>
    </row>
    <row r="68" spans="4:11" ht="12.75" customHeight="1" x14ac:dyDescent="0.2">
      <c r="D68" s="53"/>
      <c r="K68" s="8"/>
    </row>
    <row r="69" spans="4:11" ht="12.75" customHeight="1" x14ac:dyDescent="0.2">
      <c r="D69" s="53"/>
    </row>
    <row r="70" spans="4:11" ht="12.75" customHeight="1" x14ac:dyDescent="0.2">
      <c r="D70" s="53"/>
    </row>
    <row r="71" spans="4:11" ht="12.75" customHeight="1" x14ac:dyDescent="0.2">
      <c r="D71" s="53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4"/>
    </row>
    <row r="80" spans="4:11" ht="12.75" customHeight="1" x14ac:dyDescent="0.25">
      <c r="D80" s="54"/>
    </row>
    <row r="81" spans="4:4" ht="15.75" x14ac:dyDescent="0.25">
      <c r="D81" s="54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DA9A-777F-40CA-8FF6-053056D43B03}">
  <sheetPr>
    <pageSetUpPr fitToPage="1"/>
  </sheetPr>
  <dimension ref="A1:I64"/>
  <sheetViews>
    <sheetView showGridLines="0" view="pageBreakPreview" topLeftCell="A41" zoomScaleNormal="100" zoomScaleSheetLayoutView="100" workbookViewId="0">
      <selection activeCell="A48" sqref="A48"/>
    </sheetView>
  </sheetViews>
  <sheetFormatPr baseColWidth="10" defaultRowHeight="12.75" x14ac:dyDescent="0.2"/>
  <cols>
    <col min="1" max="1" width="51.140625" style="1" customWidth="1"/>
    <col min="2" max="2" width="18" style="1" customWidth="1"/>
    <col min="3" max="3" width="18.5703125" style="1" customWidth="1"/>
    <col min="4" max="4" width="1.28515625" style="1" customWidth="1"/>
    <col min="5" max="5" width="50.85546875" style="3" customWidth="1"/>
    <col min="6" max="7" width="19.140625" style="1" customWidth="1"/>
    <col min="8" max="8" width="20.28515625" style="1" bestFit="1" customWidth="1"/>
    <col min="9" max="16384" width="11.42578125" style="1"/>
  </cols>
  <sheetData>
    <row r="1" spans="1:9" ht="17.25" customHeight="1" x14ac:dyDescent="0.25">
      <c r="A1" s="55" t="s">
        <v>0</v>
      </c>
      <c r="B1" s="56"/>
      <c r="C1" s="56"/>
      <c r="D1" s="56"/>
      <c r="E1" s="57"/>
      <c r="F1" s="56"/>
      <c r="G1" s="58"/>
    </row>
    <row r="2" spans="1:9" ht="15" customHeight="1" x14ac:dyDescent="0.2">
      <c r="A2" s="59" t="s">
        <v>132</v>
      </c>
      <c r="B2" s="59"/>
      <c r="C2" s="59"/>
      <c r="D2" s="59"/>
      <c r="E2" s="60"/>
      <c r="F2" s="59"/>
      <c r="G2" s="58"/>
    </row>
    <row r="3" spans="1:9" ht="19.5" customHeight="1" thickBot="1" x14ac:dyDescent="0.25">
      <c r="A3" s="61" t="s">
        <v>1</v>
      </c>
      <c r="B3" s="62"/>
      <c r="C3" s="62"/>
      <c r="D3" s="62"/>
      <c r="E3" s="63"/>
      <c r="F3" s="62"/>
      <c r="G3" s="64"/>
      <c r="H3" s="65"/>
    </row>
    <row r="4" spans="1:9" ht="18" customHeight="1" x14ac:dyDescent="0.2">
      <c r="A4" s="66" t="s">
        <v>78</v>
      </c>
      <c r="E4" s="4" t="s">
        <v>79</v>
      </c>
      <c r="G4" s="16"/>
      <c r="H4" s="65"/>
      <c r="I4" s="65"/>
    </row>
    <row r="5" spans="1:9" ht="16.5" customHeight="1" x14ac:dyDescent="0.2">
      <c r="A5" s="67" t="s">
        <v>80</v>
      </c>
      <c r="C5" s="16">
        <f>SUM(B6:B7)</f>
        <v>1655893.94</v>
      </c>
      <c r="D5" s="65"/>
      <c r="E5" s="5" t="s">
        <v>81</v>
      </c>
      <c r="F5" s="68"/>
      <c r="G5" s="68">
        <f>SUM(F6:F7)</f>
        <v>1020171.8400000001</v>
      </c>
      <c r="H5" s="65"/>
    </row>
    <row r="6" spans="1:9" x14ac:dyDescent="0.2">
      <c r="A6" s="1" t="s">
        <v>82</v>
      </c>
      <c r="B6" s="16">
        <v>282385.42</v>
      </c>
      <c r="C6" s="16"/>
      <c r="E6" s="2" t="s">
        <v>82</v>
      </c>
      <c r="F6" s="68">
        <v>720696.16</v>
      </c>
      <c r="G6" s="68"/>
      <c r="H6" s="65"/>
    </row>
    <row r="7" spans="1:9" x14ac:dyDescent="0.2">
      <c r="A7" s="69" t="s">
        <v>83</v>
      </c>
      <c r="B7" s="70">
        <v>1373508.52</v>
      </c>
      <c r="E7" s="2" t="s">
        <v>84</v>
      </c>
      <c r="F7" s="71">
        <v>299475.68</v>
      </c>
      <c r="G7" s="68"/>
    </row>
    <row r="8" spans="1:9" x14ac:dyDescent="0.2">
      <c r="C8" s="16"/>
      <c r="E8" s="2"/>
      <c r="F8" s="47"/>
      <c r="G8" s="68"/>
    </row>
    <row r="9" spans="1:9" ht="24" x14ac:dyDescent="0.2">
      <c r="A9" s="72" t="s">
        <v>85</v>
      </c>
      <c r="B9" s="68"/>
      <c r="C9" s="68">
        <f>SUM(B10)</f>
        <v>228388.96</v>
      </c>
      <c r="E9" s="73" t="s">
        <v>86</v>
      </c>
      <c r="G9" s="68">
        <f>SUM(F10:F12)</f>
        <v>1569810.1199999999</v>
      </c>
    </row>
    <row r="10" spans="1:9" x14ac:dyDescent="0.2">
      <c r="A10" s="74" t="s">
        <v>82</v>
      </c>
      <c r="B10" s="75">
        <v>228388.96</v>
      </c>
      <c r="C10" s="68"/>
      <c r="D10" s="65"/>
      <c r="E10" s="3" t="s">
        <v>82</v>
      </c>
      <c r="F10" s="16">
        <v>274715.7</v>
      </c>
      <c r="H10" s="65"/>
    </row>
    <row r="11" spans="1:9" ht="25.5" x14ac:dyDescent="0.2">
      <c r="A11" s="74"/>
      <c r="B11" s="16"/>
      <c r="C11" s="68"/>
      <c r="E11" s="76" t="s">
        <v>87</v>
      </c>
      <c r="F11" s="16">
        <v>1215092.27</v>
      </c>
    </row>
    <row r="12" spans="1:9" ht="15" customHeight="1" x14ac:dyDescent="0.2">
      <c r="A12" s="77" t="s">
        <v>88</v>
      </c>
      <c r="C12" s="16">
        <f>SUM(B13:B15)</f>
        <v>327109.11</v>
      </c>
      <c r="E12" s="3" t="s">
        <v>89</v>
      </c>
      <c r="F12" s="70">
        <v>80002.149999999994</v>
      </c>
    </row>
    <row r="13" spans="1:9" x14ac:dyDescent="0.2">
      <c r="A13" s="74" t="s">
        <v>82</v>
      </c>
      <c r="B13" s="78">
        <v>248678.95</v>
      </c>
      <c r="F13" s="16"/>
    </row>
    <row r="14" spans="1:9" ht="15.75" customHeight="1" x14ac:dyDescent="0.2">
      <c r="A14" s="79" t="s">
        <v>90</v>
      </c>
      <c r="B14" s="16">
        <v>830.48</v>
      </c>
      <c r="C14" s="8"/>
      <c r="E14" s="80" t="s">
        <v>91</v>
      </c>
      <c r="G14" s="16">
        <f>SUM(F15:F16)</f>
        <v>104906.85</v>
      </c>
    </row>
    <row r="15" spans="1:9" x14ac:dyDescent="0.2">
      <c r="A15" s="74" t="s">
        <v>89</v>
      </c>
      <c r="B15" s="81">
        <v>77599.679999999993</v>
      </c>
      <c r="E15" s="3" t="s">
        <v>82</v>
      </c>
      <c r="F15" s="16">
        <v>61571.360000000001</v>
      </c>
    </row>
    <row r="16" spans="1:9" x14ac:dyDescent="0.2">
      <c r="A16" s="74"/>
      <c r="B16" s="16"/>
      <c r="C16" s="16"/>
      <c r="E16" s="3" t="s">
        <v>92</v>
      </c>
      <c r="F16" s="82">
        <v>43335.49</v>
      </c>
    </row>
    <row r="17" spans="1:8" x14ac:dyDescent="0.2">
      <c r="A17" s="67" t="s">
        <v>93</v>
      </c>
      <c r="B17" s="16"/>
      <c r="C17" s="16">
        <f>SUM(B18:B21)</f>
        <v>380467.35</v>
      </c>
    </row>
    <row r="18" spans="1:8" x14ac:dyDescent="0.2">
      <c r="A18" s="1" t="s">
        <v>94</v>
      </c>
      <c r="B18" s="16">
        <v>51657.8</v>
      </c>
      <c r="D18" s="65"/>
      <c r="E18" s="5" t="s">
        <v>95</v>
      </c>
      <c r="F18" s="83"/>
      <c r="G18" s="83">
        <f>SUM(F19:F20)</f>
        <v>4.29</v>
      </c>
    </row>
    <row r="19" spans="1:8" x14ac:dyDescent="0.2">
      <c r="A19" s="1" t="s">
        <v>96</v>
      </c>
      <c r="B19" s="16">
        <v>105082.92</v>
      </c>
      <c r="C19" s="16"/>
      <c r="D19" s="8"/>
      <c r="E19" s="3" t="s">
        <v>82</v>
      </c>
      <c r="F19" s="8">
        <v>1.98</v>
      </c>
      <c r="G19" s="83"/>
    </row>
    <row r="20" spans="1:8" x14ac:dyDescent="0.2">
      <c r="A20" s="1" t="s">
        <v>97</v>
      </c>
      <c r="B20" s="16">
        <v>4715.51</v>
      </c>
      <c r="E20" s="2" t="s">
        <v>83</v>
      </c>
      <c r="F20" s="8">
        <v>2.31</v>
      </c>
    </row>
    <row r="21" spans="1:8" x14ac:dyDescent="0.2">
      <c r="A21" s="1" t="s">
        <v>98</v>
      </c>
      <c r="B21" s="70">
        <v>219011.12</v>
      </c>
    </row>
    <row r="22" spans="1:8" ht="18" x14ac:dyDescent="0.25">
      <c r="E22" s="80" t="s">
        <v>99</v>
      </c>
      <c r="G22" s="84">
        <f>SUM(F23:F25)</f>
        <v>23265.68</v>
      </c>
      <c r="H22" s="85"/>
    </row>
    <row r="23" spans="1:8" ht="13.5" customHeight="1" x14ac:dyDescent="0.25">
      <c r="A23" s="77" t="s">
        <v>100</v>
      </c>
      <c r="C23" s="16">
        <f>SUM(B24:B25)</f>
        <v>166145.66999999998</v>
      </c>
      <c r="E23" s="3" t="s">
        <v>101</v>
      </c>
      <c r="F23" s="86">
        <v>16612.509999999998</v>
      </c>
      <c r="G23" s="8"/>
      <c r="H23" s="85" t="s">
        <v>102</v>
      </c>
    </row>
    <row r="24" spans="1:8" ht="14.25" customHeight="1" x14ac:dyDescent="0.25">
      <c r="A24" s="74" t="s">
        <v>82</v>
      </c>
      <c r="B24" s="16">
        <v>59051.58</v>
      </c>
      <c r="C24" s="68"/>
      <c r="E24" s="2" t="s">
        <v>103</v>
      </c>
      <c r="F24" s="86">
        <v>6653.17</v>
      </c>
      <c r="H24" s="85"/>
    </row>
    <row r="25" spans="1:8" ht="14.25" customHeight="1" x14ac:dyDescent="0.2">
      <c r="A25" s="1" t="s">
        <v>92</v>
      </c>
      <c r="B25" s="70">
        <v>107094.09</v>
      </c>
      <c r="E25" s="3" t="s">
        <v>104</v>
      </c>
      <c r="F25" s="71">
        <v>0</v>
      </c>
    </row>
    <row r="26" spans="1:8" ht="5.25" customHeight="1" x14ac:dyDescent="0.35">
      <c r="B26" s="87"/>
      <c r="C26" s="88"/>
      <c r="E26" s="2"/>
      <c r="F26" s="47"/>
    </row>
    <row r="27" spans="1:8" ht="14.25" customHeight="1" x14ac:dyDescent="0.2">
      <c r="A27" s="67" t="s">
        <v>105</v>
      </c>
      <c r="B27" s="89"/>
      <c r="C27" s="89">
        <f>SUM(B28:B30)</f>
        <v>38429.64</v>
      </c>
      <c r="E27" s="2"/>
      <c r="F27" s="47"/>
    </row>
    <row r="28" spans="1:8" x14ac:dyDescent="0.2">
      <c r="A28" s="1" t="s">
        <v>106</v>
      </c>
      <c r="B28" s="16">
        <v>5327.45</v>
      </c>
      <c r="C28" s="89"/>
      <c r="E28" s="42" t="s">
        <v>107</v>
      </c>
      <c r="F28" s="47"/>
      <c r="G28" s="84">
        <f>SUM(F29)</f>
        <v>304.96000000000004</v>
      </c>
    </row>
    <row r="29" spans="1:8" x14ac:dyDescent="0.2">
      <c r="A29" s="1" t="s">
        <v>108</v>
      </c>
      <c r="B29" s="47">
        <v>0</v>
      </c>
      <c r="E29" s="2" t="s">
        <v>109</v>
      </c>
      <c r="F29" s="71">
        <v>304.96000000000004</v>
      </c>
      <c r="H29" s="65"/>
    </row>
    <row r="30" spans="1:8" ht="24" x14ac:dyDescent="0.2">
      <c r="A30" s="90" t="s">
        <v>110</v>
      </c>
      <c r="B30" s="71">
        <v>33102.19</v>
      </c>
    </row>
    <row r="31" spans="1:8" x14ac:dyDescent="0.2">
      <c r="E31" s="91" t="s">
        <v>111</v>
      </c>
      <c r="G31" s="84">
        <f>SUM(F32)</f>
        <v>61844.78</v>
      </c>
    </row>
    <row r="32" spans="1:8" x14ac:dyDescent="0.2">
      <c r="A32" s="67" t="s">
        <v>112</v>
      </c>
      <c r="B32" s="89"/>
      <c r="C32" s="16">
        <f>SUM(B33:B40)</f>
        <v>336832.61999999994</v>
      </c>
      <c r="D32" s="65"/>
      <c r="E32" s="2" t="s">
        <v>113</v>
      </c>
      <c r="F32" s="70">
        <v>61844.78</v>
      </c>
    </row>
    <row r="33" spans="1:8" ht="20.25" customHeight="1" x14ac:dyDescent="0.2">
      <c r="A33" s="1" t="s">
        <v>114</v>
      </c>
      <c r="B33" s="89">
        <v>137108.19999999998</v>
      </c>
      <c r="C33" s="16"/>
      <c r="E33" s="91" t="s">
        <v>115</v>
      </c>
      <c r="F33" s="86"/>
      <c r="G33" s="84">
        <f>SUM(F34)</f>
        <v>5.34</v>
      </c>
    </row>
    <row r="34" spans="1:8" ht="12.75" customHeight="1" x14ac:dyDescent="0.2">
      <c r="A34" s="1" t="s">
        <v>116</v>
      </c>
      <c r="B34" s="16">
        <v>0</v>
      </c>
      <c r="E34" s="3" t="s">
        <v>117</v>
      </c>
      <c r="F34" s="70">
        <v>5.34</v>
      </c>
    </row>
    <row r="35" spans="1:8" ht="12.75" customHeight="1" x14ac:dyDescent="0.2">
      <c r="A35" s="1" t="s">
        <v>118</v>
      </c>
      <c r="B35" s="89">
        <v>110008.18999999999</v>
      </c>
      <c r="C35" s="89"/>
    </row>
    <row r="36" spans="1:8" ht="12.75" customHeight="1" x14ac:dyDescent="0.2">
      <c r="A36" s="1" t="s">
        <v>119</v>
      </c>
      <c r="B36" s="16">
        <v>4717.63</v>
      </c>
      <c r="H36" s="92"/>
    </row>
    <row r="37" spans="1:8" ht="12.75" customHeight="1" x14ac:dyDescent="0.2">
      <c r="A37" s="1" t="s">
        <v>120</v>
      </c>
      <c r="B37" s="89">
        <v>30675.06</v>
      </c>
      <c r="C37" s="16"/>
      <c r="H37" s="93"/>
    </row>
    <row r="38" spans="1:8" ht="12.75" customHeight="1" x14ac:dyDescent="0.2">
      <c r="A38" s="1" t="s">
        <v>121</v>
      </c>
      <c r="B38" s="89">
        <v>5772.48</v>
      </c>
      <c r="C38" s="16"/>
      <c r="H38" s="93"/>
    </row>
    <row r="39" spans="1:8" ht="12.75" customHeight="1" x14ac:dyDescent="0.2">
      <c r="A39" s="1" t="s">
        <v>122</v>
      </c>
      <c r="B39" s="89">
        <v>0</v>
      </c>
      <c r="C39" s="16"/>
      <c r="H39" s="8"/>
    </row>
    <row r="40" spans="1:8" ht="12.75" customHeight="1" x14ac:dyDescent="0.2">
      <c r="A40" s="1" t="s">
        <v>123</v>
      </c>
      <c r="B40" s="81">
        <v>48551.060000000012</v>
      </c>
      <c r="C40" s="16"/>
      <c r="H40" s="65"/>
    </row>
    <row r="42" spans="1:8" x14ac:dyDescent="0.2">
      <c r="A42" s="67" t="s">
        <v>124</v>
      </c>
      <c r="C42" s="16">
        <f>SUM(B43:B44)</f>
        <v>64985.52</v>
      </c>
    </row>
    <row r="43" spans="1:8" x14ac:dyDescent="0.2">
      <c r="A43" s="1" t="s">
        <v>125</v>
      </c>
      <c r="B43" s="47">
        <v>30907.82</v>
      </c>
      <c r="H43" s="8"/>
    </row>
    <row r="44" spans="1:8" x14ac:dyDescent="0.2">
      <c r="A44" s="1" t="s">
        <v>126</v>
      </c>
      <c r="B44" s="82">
        <v>34077.699999999997</v>
      </c>
    </row>
    <row r="45" spans="1:8" ht="4.5" customHeight="1" x14ac:dyDescent="0.2">
      <c r="D45" s="65"/>
    </row>
    <row r="46" spans="1:8" ht="12.75" customHeight="1" x14ac:dyDescent="0.2">
      <c r="A46" s="66" t="s">
        <v>127</v>
      </c>
      <c r="B46" s="94"/>
      <c r="C46" s="16">
        <f>SUM(C5:C45)</f>
        <v>3198252.81</v>
      </c>
      <c r="E46" s="4" t="s">
        <v>128</v>
      </c>
      <c r="F46" s="86"/>
      <c r="G46" s="16">
        <f>SUM(G5:G43)</f>
        <v>2780313.86</v>
      </c>
    </row>
    <row r="47" spans="1:8" x14ac:dyDescent="0.2">
      <c r="A47" s="66" t="str">
        <f>IF(C47=0,"","UTILIDAD DEL EJERCICIO")</f>
        <v/>
      </c>
      <c r="B47" s="95"/>
      <c r="C47" s="16">
        <f>IF(SUM(-C46+G46)&lt;0,0,SUM(-C46+G46))</f>
        <v>0</v>
      </c>
      <c r="E47" s="96" t="str">
        <f>IF(G47=0,"","PERDIDA DEL EJERCICIO")</f>
        <v>PERDIDA DEL EJERCICIO</v>
      </c>
      <c r="G47" s="31">
        <f>IF(SUM(-G46+C46)&lt;0,0,SUM(-G46+C46))</f>
        <v>417938.95000000019</v>
      </c>
    </row>
    <row r="48" spans="1:8" ht="16.5" customHeight="1" thickBot="1" x14ac:dyDescent="0.25">
      <c r="A48" s="66" t="s">
        <v>129</v>
      </c>
      <c r="B48" s="97" t="s">
        <v>2</v>
      </c>
      <c r="C48" s="98">
        <f>+C46+C47</f>
        <v>3198252.81</v>
      </c>
      <c r="E48" s="99" t="s">
        <v>130</v>
      </c>
      <c r="F48" s="100" t="s">
        <v>2</v>
      </c>
      <c r="G48" s="98">
        <f>+G46+G47</f>
        <v>3198252.81</v>
      </c>
    </row>
    <row r="49" spans="1:8" ht="13.5" thickTop="1" x14ac:dyDescent="0.2">
      <c r="H49" s="31"/>
    </row>
    <row r="51" spans="1:8" ht="24" customHeight="1" x14ac:dyDescent="0.2"/>
    <row r="56" spans="1:8" x14ac:dyDescent="0.2">
      <c r="C56" s="16"/>
      <c r="G56" s="31"/>
      <c r="H56" s="8"/>
    </row>
    <row r="57" spans="1:8" x14ac:dyDescent="0.2">
      <c r="H57" s="8"/>
    </row>
    <row r="58" spans="1:8" x14ac:dyDescent="0.2">
      <c r="A58" s="101"/>
      <c r="B58" s="97"/>
      <c r="C58" s="100"/>
      <c r="F58" s="100"/>
      <c r="G58" s="100"/>
      <c r="H58" s="31"/>
    </row>
    <row r="59" spans="1:8" ht="15.75" x14ac:dyDescent="0.25">
      <c r="A59" s="102"/>
      <c r="B59" s="52"/>
      <c r="C59" s="52"/>
      <c r="E59" s="52"/>
      <c r="F59" s="102"/>
      <c r="G59" s="103"/>
    </row>
    <row r="60" spans="1:8" ht="15.75" x14ac:dyDescent="0.25">
      <c r="A60" s="102"/>
      <c r="C60" s="104"/>
      <c r="F60" s="102"/>
      <c r="G60" s="103"/>
    </row>
    <row r="61" spans="1:8" ht="15.75" x14ac:dyDescent="0.25">
      <c r="A61" s="103"/>
      <c r="D61" s="54"/>
      <c r="F61" s="103"/>
      <c r="G61" s="103"/>
    </row>
    <row r="62" spans="1:8" ht="15.75" x14ac:dyDescent="0.25">
      <c r="D62" s="54"/>
    </row>
    <row r="64" spans="1:8" ht="15.75" x14ac:dyDescent="0.2">
      <c r="D64" s="52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2022-03-25T20:10:23Z</dcterms:created>
  <dcterms:modified xsi:type="dcterms:W3CDTF">2022-03-25T20:23:53Z</dcterms:modified>
</cp:coreProperties>
</file>