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Febrero 2022\"/>
    </mc:Choice>
  </mc:AlternateContent>
  <xr:revisionPtr revIDLastSave="0" documentId="13_ncr:1_{BE996008-E49E-4F4F-8FBF-AB45AEF026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G Y ER MILES" sheetId="3" r:id="rId1"/>
  </sheets>
  <definedNames>
    <definedName name="_xlnm.Print_Area" localSheetId="0">'BG Y ER MILES'!$A$1:$C$96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93" i="3"/>
  <c r="C92" i="3"/>
  <c r="C91" i="3"/>
  <c r="C86" i="3"/>
  <c r="C81" i="3"/>
  <c r="C80" i="3"/>
  <c r="C78" i="3"/>
  <c r="C74" i="3"/>
  <c r="C73" i="3"/>
  <c r="C52" i="3"/>
  <c r="C51" i="3"/>
  <c r="C49" i="3"/>
  <c r="C48" i="3"/>
  <c r="C46" i="3"/>
  <c r="C45" i="3"/>
  <c r="C41" i="3"/>
  <c r="C37" i="3"/>
  <c r="C35" i="3"/>
  <c r="C38" i="3"/>
  <c r="C34" i="3"/>
  <c r="C42" i="3" l="1"/>
  <c r="C30" i="3"/>
  <c r="C28" i="3"/>
  <c r="C27" i="3"/>
  <c r="C26" i="3"/>
  <c r="C25" i="3"/>
  <c r="C21" i="3"/>
  <c r="C20" i="3"/>
  <c r="C19" i="3"/>
  <c r="C18" i="3"/>
  <c r="C17" i="3"/>
  <c r="C15" i="3"/>
  <c r="C13" i="3"/>
  <c r="C94" i="3"/>
  <c r="C82" i="3"/>
  <c r="C75" i="3"/>
  <c r="A66" i="3"/>
  <c r="A63" i="3"/>
  <c r="C83" i="3" l="1"/>
  <c r="C88" i="3" s="1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<sst xmlns="http://schemas.openxmlformats.org/spreadsheetml/2006/main" count="73" uniqueCount="70">
  <si>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</si>
  <si>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</si>
  <si>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</si>
  <si>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</si>
  <si>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</si>
  <si>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</si>
  <si>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</si>
  <si>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</si>
  <si>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</si>
  <si>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</si>
  <si>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</si>
  <si>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</si>
  <si>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</si>
  <si>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</si>
  <si>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</si>
  <si>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</si>
  <si>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</si>
  <si>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</si>
  <si>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</si>
  <si>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</si>
  <si>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</si>
  <si>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</si>
  <si>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</si>
  <si>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</si>
  <si>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</si>
  <si>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</si>
  <si>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</si>
  <si>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</si>
  <si>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</si>
  <si>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</si>
  <si>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</si>
  <si>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</si>
  <si>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</si>
  <si>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</si>
  <si>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</si>
  <si>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</si>
  <si>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</si>
  <si>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</si>
  <si>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</si>
  <si>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</si>
  <si>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</si>
  <si>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</si>
  <si>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</si>
  <si>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</si>
  <si>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</si>
  <si>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</si>
  <si>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</si>
  <si>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</si>
  <si>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</si>
  <si>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</si>
  <si>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</si>
  <si>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</si>
  <si>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</si>
  <si>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</si>
  <si>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</si>
  <si>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</si>
  <si>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</si>
  <si>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</si>
  <si>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</si>
  <si>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</si>
  <si>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</si>
  <si>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</si>
  <si>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</si>
  <si>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</si>
  <si>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</si>
  <si>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</si>
  <si>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</si>
  <si>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</si>
  <si>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 xml:space="preserve">Resultados acumulados de ejercicios anteriores 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</si>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</sst>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topLeftCell="A61" zoomScaleNormal="100" workbookViewId="0">
      <selection activeCell="F13" sqref="F1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4" t="s">
        <v>0</v>
      </c>
      <c r="B1" s="54"/>
      <c r="C1" s="54"/>
    </row>
    <row r="2" spans="1:9">
      <c r="A2" s="54" t="s">
        <v>1</v>
      </c>
      <c r="B2" s="54"/>
      <c r="C2" s="54"/>
    </row>
    <row r="3" spans="1:9">
      <c r="A3" s="54" t="s">
        <v>65</v>
      </c>
      <c r="B3" s="54"/>
      <c r="C3" s="54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4" t="s">
        <v>3</v>
      </c>
      <c r="B6" s="54"/>
      <c r="C6" s="54"/>
    </row>
    <row r="7" spans="1:9" ht="17.25" customHeight="1">
      <c r="A7" s="55" t="s">
        <v>69</v>
      </c>
      <c r="B7" s="55"/>
      <c r="C7" s="55"/>
    </row>
    <row r="8" spans="1:9" ht="22.5" customHeight="1" thickBot="1">
      <c r="A8" s="53" t="s">
        <v>67</v>
      </c>
      <c r="B8" s="53"/>
      <c r="C8" s="53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(150+197962.37)/1000</f>
        <v>198.11237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848537.42/1000</f>
        <v>848.53742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136854.66/1000</f>
        <v>136.85466</v>
      </c>
      <c r="D16" s="49"/>
      <c r="E16" s="2"/>
      <c r="F16" s="10"/>
      <c r="G16" s="10"/>
      <c r="H16" s="10"/>
      <c r="I16" s="2"/>
    </row>
    <row r="17" spans="1:10">
      <c r="A17" s="1" t="s">
        <v>11</v>
      </c>
      <c r="C17" s="7">
        <f>4461.39/1000</f>
        <v>4.4613900000000006</v>
      </c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8244.5/1000</f>
        <v>8.2445000000000004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45320.1/1000</f>
        <v>45.320099999999996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22084.11/1000</f>
        <v>22.084109999999999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1268.6145499999998</v>
      </c>
      <c r="D21" s="14"/>
      <c r="E21" s="14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50284.53/1000</f>
        <v>50.284529999999997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627617.91/1000</f>
        <v>627.61791000000005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88804.63/1000</f>
        <v>88.804630000000003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766.70707000000004</v>
      </c>
      <c r="D28" s="14"/>
      <c r="E28" s="14"/>
      <c r="F28" s="10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2035.3216199999997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62</v>
      </c>
      <c r="C34" s="8">
        <f>1601.67/1000</f>
        <v>1.6016700000000001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44066.4/1000</f>
        <v>44.066400000000002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298141.94/1000</f>
        <v>298.14193999999998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343.81000999999998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43621.95/1000</f>
        <v>43.621949999999998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43.621949999999998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68</v>
      </c>
      <c r="C49" s="8">
        <f>511809.6/1000</f>
        <v>511.80959999999999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-62740.38/1000</f>
        <v>-62.740379999999995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141498.05/1000</f>
        <v>141.49804999999998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1647.88966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2035.3216199999999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6" t="s">
        <v>38</v>
      </c>
      <c r="B61" s="56"/>
      <c r="C61" s="56"/>
    </row>
    <row r="62" spans="1:9">
      <c r="A62" s="56" t="s">
        <v>1</v>
      </c>
      <c r="B62" s="56"/>
      <c r="C62" s="56"/>
    </row>
    <row r="63" spans="1:9">
      <c r="A63" s="56" t="str">
        <f>+A3</f>
        <v>(Compañía Salvadoreña, Subsidiaria de Inversiones Financieras Atlántida, S.A.)</v>
      </c>
      <c r="B63" s="56"/>
      <c r="C63" s="56"/>
    </row>
    <row r="64" spans="1:9">
      <c r="A64" s="47" t="s">
        <v>2</v>
      </c>
      <c r="B64" s="47"/>
      <c r="C64" s="47"/>
    </row>
    <row r="65" spans="1:3">
      <c r="A65" s="56" t="s">
        <v>39</v>
      </c>
      <c r="B65" s="56"/>
      <c r="C65" s="56"/>
    </row>
    <row r="66" spans="1:3">
      <c r="A66" s="55" t="str">
        <f>+A7</f>
        <v>Al 28 de febrero 2022</v>
      </c>
      <c r="B66" s="55"/>
      <c r="C66" s="55"/>
    </row>
    <row r="67" spans="1:3" ht="13.5" thickBot="1">
      <c r="A67" s="53" t="s">
        <v>67</v>
      </c>
      <c r="B67" s="53"/>
      <c r="C67" s="53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173126.84/1000</f>
        <v>173.12683999999999</v>
      </c>
    </row>
    <row r="74" spans="1:3">
      <c r="A74" s="27" t="s">
        <v>43</v>
      </c>
      <c r="B74" s="27"/>
      <c r="C74" s="22">
        <f>40452.38/1000</f>
        <v>40.452379999999998</v>
      </c>
    </row>
    <row r="75" spans="1:3">
      <c r="A75" s="27"/>
      <c r="B75" s="27"/>
      <c r="C75" s="29">
        <f>SUM(C73:C74)</f>
        <v>213.57921999999999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72064.97/1000</f>
        <v>72.064970000000002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44419.79/1000</f>
        <v>44.419789999999999</v>
      </c>
    </row>
    <row r="81" spans="1:4">
      <c r="A81" s="27" t="s">
        <v>49</v>
      </c>
      <c r="B81" s="27"/>
      <c r="C81" s="8">
        <f>15131.38/1000</f>
        <v>15.13138</v>
      </c>
    </row>
    <row r="82" spans="1:4">
      <c r="A82" s="27"/>
      <c r="B82" s="27"/>
      <c r="C82" s="38">
        <f>SUM(C78:C81)</f>
        <v>131.61614</v>
      </c>
    </row>
    <row r="83" spans="1:4">
      <c r="A83" s="30" t="s">
        <v>50</v>
      </c>
      <c r="B83" s="27"/>
      <c r="C83" s="29">
        <f>+C75-C82</f>
        <v>81.963079999999991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5844.74/1000</f>
        <v>5.8447399999999998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87.807819999999992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229.81/1000</f>
        <v>0.22981000000000001</v>
      </c>
    </row>
    <row r="92" spans="1:4">
      <c r="A92" s="27" t="s">
        <v>57</v>
      </c>
      <c r="B92" s="27"/>
      <c r="C92" s="8">
        <f>735.12/1000</f>
        <v>0.73512</v>
      </c>
    </row>
    <row r="93" spans="1:4">
      <c r="A93" s="27" t="s">
        <v>66</v>
      </c>
      <c r="B93" s="27"/>
      <c r="C93" s="22">
        <f>23648.21/1000</f>
        <v>23.648209999999999</v>
      </c>
    </row>
    <row r="94" spans="1:4">
      <c r="A94" s="27"/>
      <c r="B94" s="27"/>
      <c r="C94" s="32">
        <f>SUM(C91:C93)</f>
        <v>24.613139999999998</v>
      </c>
    </row>
    <row r="95" spans="1:4">
      <c r="A95" s="30" t="s">
        <v>58</v>
      </c>
      <c r="B95" s="27"/>
      <c r="C95" s="39">
        <f>+C88-C94</f>
        <v>63.194679999999991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MILES</vt:lpstr>
      <vt:lpstr>'BG Y ER MILES'!Print_Area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2022-03-08T17:09:20Z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