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\Fondos de Inversión contabilidad\2022\Estados Financieros 2022\FINCRA\MARZO\"/>
    </mc:Choice>
  </mc:AlternateContent>
  <xr:revisionPtr revIDLastSave="0" documentId="13_ncr:1_{C441D4EB-8ADF-42ED-BD14-863180E5ED1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General'!$B$1:$D$57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8" l="1"/>
  <c r="D34" i="6"/>
  <c r="E14" i="8" l="1"/>
  <c r="E18" i="8"/>
  <c r="D19" i="6"/>
  <c r="E32" i="9"/>
  <c r="C32" i="9"/>
  <c r="C24" i="9"/>
  <c r="C25" i="9" s="1"/>
  <c r="C34" i="9" s="1"/>
  <c r="C36" i="9" s="1"/>
  <c r="C21" i="9"/>
  <c r="E25" i="9"/>
  <c r="C24" i="3" l="1"/>
  <c r="F31" i="3"/>
  <c r="E31" i="3"/>
  <c r="G30" i="3"/>
  <c r="G29" i="3"/>
  <c r="G28" i="3"/>
  <c r="E23" i="8" l="1"/>
  <c r="E26" i="8" s="1"/>
  <c r="E30" i="8" s="1"/>
  <c r="E21" i="9"/>
  <c r="E31" i="8" l="1"/>
  <c r="E34" i="9"/>
  <c r="E36" i="9" s="1"/>
  <c r="G27" i="3" l="1"/>
  <c r="G26" i="3"/>
  <c r="G25" i="3"/>
  <c r="G24" i="3"/>
  <c r="D35" i="6"/>
  <c r="D26" i="6"/>
  <c r="D22" i="6"/>
  <c r="D14" i="6"/>
  <c r="D29" i="6" l="1"/>
  <c r="D37" i="6" s="1"/>
  <c r="G20" i="3" l="1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<sst xmlns="http://schemas.openxmlformats.org/spreadsheetml/2006/main" count="271" uniqueCount="220">
  <si>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</si>
  <si>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</si>
  <si>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</si>
  <si>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</si>
  <si>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</si>
  <si>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</si>
  <si>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</si>
  <si>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</si>
  <si>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</si>
  <si>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</si>
  <si>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</si>
  <si>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</si>
  <si>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</si>
  <si>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</si>
  <si>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</si>
  <si>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</si>
  <si>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</si>
  <si>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</si>
  <si>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</si>
  <si>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</si>
  <si>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</si>
  <si>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</si>
  <si>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</si>
  <si>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</si>
  <si>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</si>
  <si>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</si>
  <si>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</si>
  <si>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</si>
  <si>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</si>
  <si>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</si>
  <si>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</si>
  <si>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</si>
  <si>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</si>
  <si>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</si>
  <si>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</si>
  <si>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</si>
  <si>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</si>
  <si>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</si>
  <si>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</si>
  <si>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</si>
  <si>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</si>
  <si>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</si>
  <si>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</si>
  <si>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</si>
  <si>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</si>
  <si>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</si>
  <si>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</si>
  <si>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</si>
  <si>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</si>
  <si>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</si>
  <si>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</si>
  <si>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</si>
  <si>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</si>
  <si>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</si>
  <si>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</si>
  <si>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</si>
  <si>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</si>
  <si>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</si>
  <si>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</si>
  <si>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</si>
  <si>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</si>
  <si>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</si>
  <si>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Prestamos de Largo Plazo</t>
  </si>
  <si>
    <t>Depósitos en Garantía Recibidos a Largo Plazo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</si>
  <si>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</si>
  <si>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</si>
  <si>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</si>
  <si>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</si>
  <si>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</si>
  <si>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</si>
  <si>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</si>
  <si>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</si>
  <si>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</si>
  <si>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</si>
  <si>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</si>
  <si>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</si>
  <si>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</si>
  <si>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</si>
  <si>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</si>
  <si>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</si>
  <si>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</si>
  <si>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</si>
  <si>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</si>
  <si>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</si>
  <si>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</si>
  <si>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</si>
  <si>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</si>
  <si>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</si>
  <si>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</si>
  <si>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</si>
  <si>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</si>
  <si>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</si>
  <si>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</si>
  <si>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</si>
  <si>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</si>
  <si>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</si>
  <si>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</si>
  <si>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</si>
  <si>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</si>
  <si>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</si>
  <si>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</si>
  <si>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</si>
  <si>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</si>
  <si>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</si>
  <si>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</si>
  <si>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</si>
  <si>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</si>
  <si>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</si>
  <si>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</si>
  <si>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</si>
  <si>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</si>
  <si>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</si>
  <si>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</si>
  <si>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</si>
  <si>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</si>
  <si>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</si>
  <si>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</si>
  <si>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</si>
  <si>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</si>
  <si>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</si>
  <si>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</si>
  <si>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</si>
  <si>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</si>
  <si>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</si>
  <si>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</si>
  <si>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</si>
  <si>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</si>
  <si>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</si>
  <si>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</si>
  <si>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</si>
  <si>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</si>
  <si>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</si>
  <si>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</si>
  <si>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</si>
  <si>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</si>
  <si>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</si>
  <si>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</si>
  <si>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</si>
  <si>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</si>
  <si>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</si>
  <si>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</si>
  <si>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</si>
  <si>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</si>
  <si>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</si>
  <si>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</si>
  <si>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</si>
  <si>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</si>
  <si>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</si>
  <si>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</si>
  <si>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</si>
  <si>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</si>
  <si>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</si>
  <si>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</si>
  <si>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</si>
  <si>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</si>
  <si>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</si>
  <si>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</si>
  <si>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</si>
  <si>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</si>
  <si>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</si>
  <si>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</si>
  <si>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</si>
  <si>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</si>
  <si>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</si>
  <si>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</si>
  <si>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</si>
  <si>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</si>
  <si>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</si>
  <si>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</si>
  <si>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</si>
  <si>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</si>
  <si>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 xml:space="preserve"> Otros Gastos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</si>
  <si>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</si>
  <si>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</si>
  <si>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</si>
  <si>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</si>
  <si>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</si>
  <si>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</si>
  <si>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</si>
  <si>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</si>
  <si>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</si>
  <si>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</si>
  <si>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</si>
  <si>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</si>
  <si>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</si>
  <si>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</si>
  <si>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</si>
  <si>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</si>
  <si>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</si>
  <si>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</si>
  <si>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</si>
  <si>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</si>
  <si>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</si>
  <si>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</si>
  <si>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</si>
  <si>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</si>
  <si>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</si>
  <si>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</si>
  <si>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</si>
  <si>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</si>
  <si>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</si>
  <si>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</si>
  <si>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</si>
  <si>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</si>
  <si>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</si>
  <si>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>Fondo de Inversiòn Cerrado de Capital de Riesgo Atlàntida</t>
  </si>
  <si>
    <t>Inversiones Financieras</t>
  </si>
  <si>
    <t>Oswaldo Stevenson Balcaceres Medrano</t>
  </si>
  <si>
    <t xml:space="preserve">       Gabriel Eduardo Delgado Suazo</t>
  </si>
  <si>
    <t xml:space="preserve">                Contador General</t>
  </si>
  <si>
    <t xml:space="preserve">                      Contador General</t>
  </si>
  <si>
    <t xml:space="preserve">                  Gabriel Eduardo Delgado Suazo</t>
  </si>
  <si>
    <t xml:space="preserve">                         Representante Legal</t>
  </si>
  <si>
    <t xml:space="preserve">         Oswaldo Stevenson Balcaceres Medrano</t>
  </si>
  <si>
    <t>Otras cuentas de Patrimonio</t>
  </si>
  <si>
    <t>MONROY &amp; ASOCIADOS</t>
  </si>
  <si>
    <t>Auditores Externos Reg #1063</t>
  </si>
  <si>
    <t>MONROY &amp;ASOCIADOS</t>
  </si>
  <si>
    <t>Para el periodo terminado al 31 de marzo de 2022</t>
  </si>
  <si>
    <t>Para el periodo terminado 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</si>
</sst>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  <numFmt numFmtId="176" formatCode="#,##0.00000;\-#,##0.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 applyFill="1" applyAlignment="1"/>
    <xf numFmtId="164" fontId="10" fillId="0" borderId="0" xfId="2" applyFont="1" applyBorder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39" fontId="7" fillId="0" borderId="0" xfId="0" applyNumberFormat="1" applyFont="1"/>
    <xf numFmtId="4" fontId="7" fillId="0" borderId="0" xfId="0" applyNumberFormat="1" applyFont="1"/>
    <xf numFmtId="165" fontId="7" fillId="0" borderId="3" xfId="1" applyFont="1" applyBorder="1"/>
    <xf numFmtId="165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0" fontId="6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5" fillId="2" borderId="0" xfId="1" applyFont="1" applyFill="1"/>
    <xf numFmtId="4" fontId="16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4" fontId="7" fillId="0" borderId="0" xfId="2" applyFont="1" applyFill="1" applyBorder="1"/>
    <xf numFmtId="165" fontId="7" fillId="0" borderId="0" xfId="1" applyFont="1" applyBorder="1"/>
    <xf numFmtId="165" fontId="10" fillId="0" borderId="0" xfId="1" applyFont="1" applyFill="1"/>
    <xf numFmtId="165" fontId="18" fillId="0" borderId="0" xfId="1" applyFont="1" applyAlignment="1">
      <alignment horizontal="right"/>
    </xf>
    <xf numFmtId="165" fontId="17" fillId="0" borderId="0" xfId="1" applyFont="1" applyFill="1" applyAlignment="1">
      <alignment wrapText="1"/>
    </xf>
    <xf numFmtId="165" fontId="7" fillId="0" borderId="0" xfId="1" applyFont="1" applyAlignment="1">
      <alignment horizontal="center"/>
    </xf>
    <xf numFmtId="165" fontId="6" fillId="0" borderId="0" xfId="1" applyFont="1" applyAlignment="1">
      <alignment horizontal="center"/>
    </xf>
    <xf numFmtId="165" fontId="7" fillId="0" borderId="3" xfId="1" applyFont="1" applyBorder="1" applyAlignment="1">
      <alignment horizontal="center"/>
    </xf>
    <xf numFmtId="165" fontId="7" fillId="0" borderId="0" xfId="1" applyFont="1" applyBorder="1" applyAlignment="1">
      <alignment horizontal="center"/>
    </xf>
    <xf numFmtId="165" fontId="9" fillId="0" borderId="0" xfId="1" applyFont="1" applyAlignment="1">
      <alignment horizontal="center"/>
    </xf>
    <xf numFmtId="165" fontId="10" fillId="0" borderId="0" xfId="1" applyFont="1" applyBorder="1"/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43" fontId="7" fillId="0" borderId="0" xfId="0" applyNumberFormat="1" applyFont="1"/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165" fontId="21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165" fontId="20" fillId="0" borderId="0" xfId="1" applyFont="1" applyAlignment="1">
      <alignment horizontal="right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19" fillId="0" borderId="0" xfId="1" applyFont="1" applyFill="1" applyAlignment="1">
      <alignment horizontal="center"/>
    </xf>
    <xf numFmtId="0" fontId="19" fillId="0" borderId="0" xfId="0" applyFont="1" applyAlignment="1">
      <alignment horizontal="center"/>
    </xf>
    <xf numFmtId="165" fontId="19" fillId="0" borderId="0" xfId="1" applyFont="1" applyAlignment="1">
      <alignment horizontal="center"/>
    </xf>
    <xf numFmtId="165" fontId="20" fillId="0" borderId="1" xfId="1" applyFont="1" applyFill="1" applyBorder="1"/>
    <xf numFmtId="165" fontId="20" fillId="0" borderId="0" xfId="1" applyFont="1" applyFill="1"/>
    <xf numFmtId="39" fontId="20" fillId="0" borderId="2" xfId="1" applyNumberFormat="1" applyFont="1" applyBorder="1"/>
    <xf numFmtId="165" fontId="20" fillId="0" borderId="0" xfId="1" applyFont="1" applyAlignment="1">
      <alignment horizontal="center"/>
    </xf>
    <xf numFmtId="39" fontId="19" fillId="0" borderId="0" xfId="1" applyNumberFormat="1" applyFont="1" applyBorder="1"/>
    <xf numFmtId="39" fontId="20" fillId="0" borderId="2" xfId="1" applyNumberFormat="1" applyFont="1" applyFill="1" applyBorder="1"/>
    <xf numFmtId="39" fontId="20" fillId="0" borderId="1" xfId="1" applyNumberFormat="1" applyFont="1" applyBorder="1"/>
    <xf numFmtId="39" fontId="20" fillId="0" borderId="0" xfId="1" applyNumberFormat="1" applyFont="1" applyFill="1" applyBorder="1"/>
    <xf numFmtId="14" fontId="20" fillId="0" borderId="4" xfId="1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165" fontId="6" fillId="0" borderId="0" xfId="1" applyFont="1" applyFill="1" applyAlignment="1">
      <alignment horizontal="right"/>
    </xf>
    <xf numFmtId="44" fontId="7" fillId="0" borderId="0" xfId="0" applyNumberFormat="1" applyFont="1"/>
    <xf numFmtId="0" fontId="12" fillId="3" borderId="0" xfId="0" applyFont="1" applyFill="1" applyAlignment="1">
      <alignment horizontal="center" wrapText="1" readingOrder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176" fontId="20" fillId="0" borderId="0" xfId="1" applyNumberFormat="1" applyFont="1" applyFill="1" applyBorder="1"/>
  </cellXfs>
  <cellStyles count="5">
    <cellStyle name="Comma 3" xfId="4" xr:uid="{F829BF63-1622-4C8B-8E0B-2E50AFBCD859}"/>
    <cellStyle name="Millares" xfId="1" builtinId="3"/>
    <cellStyle name="Moneda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10.42578125" style="71" bestFit="1" customWidth="1"/>
    <col min="2" max="3" width="36.5703125" style="71" bestFit="1" customWidth="1"/>
    <col min="4" max="4" width="7.85546875" style="71" bestFit="1" customWidth="1"/>
    <col min="5" max="5" width="8.7109375" style="71" bestFit="1" customWidth="1"/>
    <col min="6" max="6" width="10" style="71" bestFit="1" customWidth="1"/>
    <col min="7" max="7" width="9.140625" style="71"/>
    <col min="8" max="8" width="8.7109375" style="71" bestFit="1" customWidth="1"/>
    <col min="9" max="16384" width="9.140625" style="71"/>
  </cols>
  <sheetData>
    <row r="1" spans="1:9" ht="12.75" customHeight="1" x14ac:dyDescent="0.25">
      <c r="A1" s="70"/>
      <c r="B1" s="156" t="s">
        <v>68</v>
      </c>
      <c r="C1" s="156"/>
      <c r="D1" s="156"/>
      <c r="E1" s="70"/>
    </row>
    <row r="2" spans="1:9" x14ac:dyDescent="0.25">
      <c r="A2" s="70"/>
      <c r="B2" s="70"/>
      <c r="C2" s="70"/>
      <c r="D2" s="70"/>
      <c r="E2" s="70"/>
    </row>
    <row r="3" spans="1:9" ht="26.25" x14ac:dyDescent="0.25">
      <c r="A3" s="70"/>
      <c r="B3" s="70"/>
      <c r="C3" s="72" t="s">
        <v>69</v>
      </c>
      <c r="D3" s="70"/>
      <c r="E3" s="70"/>
    </row>
    <row r="4" spans="1:9" x14ac:dyDescent="0.25">
      <c r="A4" s="70"/>
      <c r="B4" s="70"/>
      <c r="C4" s="70"/>
      <c r="D4" s="70"/>
      <c r="E4" s="70"/>
    </row>
    <row r="5" spans="1:9" x14ac:dyDescent="0.25">
      <c r="A5" s="73" t="s">
        <v>70</v>
      </c>
      <c r="B5" s="73" t="s">
        <v>71</v>
      </c>
      <c r="C5" s="73" t="s">
        <v>72</v>
      </c>
      <c r="D5" s="73" t="s">
        <v>73</v>
      </c>
      <c r="E5" s="73" t="s">
        <v>74</v>
      </c>
      <c r="F5" s="73" t="s">
        <v>75</v>
      </c>
      <c r="G5" s="70"/>
      <c r="H5" s="73" t="s">
        <v>76</v>
      </c>
    </row>
    <row r="6" spans="1:9" x14ac:dyDescent="0.25">
      <c r="A6" s="74">
        <v>1</v>
      </c>
      <c r="B6" s="74" t="s">
        <v>4</v>
      </c>
      <c r="C6" s="75">
        <v>521922.82</v>
      </c>
      <c r="D6" s="75">
        <v>82241.42</v>
      </c>
      <c r="E6" s="75">
        <v>105827.95</v>
      </c>
      <c r="F6" s="75">
        <v>-23586.53</v>
      </c>
      <c r="G6" s="76"/>
      <c r="H6" s="75">
        <v>498336.29</v>
      </c>
      <c r="I6" s="76"/>
    </row>
    <row r="7" spans="1:9" x14ac:dyDescent="0.25">
      <c r="A7" s="74">
        <v>11</v>
      </c>
      <c r="B7" s="74" t="s">
        <v>77</v>
      </c>
      <c r="C7" s="75">
        <v>521922.82</v>
      </c>
      <c r="D7" s="75">
        <v>82241.42</v>
      </c>
      <c r="E7" s="75">
        <v>105827.95</v>
      </c>
      <c r="F7" s="75">
        <v>-23586.53</v>
      </c>
      <c r="G7" s="76"/>
      <c r="H7" s="75">
        <v>498336.29</v>
      </c>
      <c r="I7" s="76"/>
    </row>
    <row r="8" spans="1:9" x14ac:dyDescent="0.25">
      <c r="A8" s="74">
        <v>111</v>
      </c>
      <c r="B8" s="74" t="s">
        <v>78</v>
      </c>
      <c r="C8" s="75">
        <v>467545.23</v>
      </c>
      <c r="D8" s="75">
        <v>60051.35</v>
      </c>
      <c r="E8" s="75">
        <v>76810.179999999993</v>
      </c>
      <c r="F8" s="75">
        <v>-16758.830000000002</v>
      </c>
      <c r="G8" s="76"/>
      <c r="H8" s="75">
        <v>450786.4</v>
      </c>
      <c r="I8" s="76"/>
    </row>
    <row r="9" spans="1:9" ht="23.25" x14ac:dyDescent="0.25">
      <c r="A9" s="74">
        <v>1110</v>
      </c>
      <c r="B9" s="74" t="s">
        <v>79</v>
      </c>
      <c r="C9" s="75">
        <v>467545.23</v>
      </c>
      <c r="D9" s="75">
        <v>60051.35</v>
      </c>
      <c r="E9" s="75">
        <v>76810.179999999993</v>
      </c>
      <c r="F9" s="75">
        <v>-16758.830000000002</v>
      </c>
      <c r="G9" s="76"/>
      <c r="H9" s="75">
        <v>450786.4</v>
      </c>
      <c r="I9" s="76"/>
    </row>
    <row r="10" spans="1:9" x14ac:dyDescent="0.25">
      <c r="A10" s="74">
        <v>1110010</v>
      </c>
      <c r="B10" s="74" t="s">
        <v>80</v>
      </c>
      <c r="C10" s="75">
        <v>467545.23</v>
      </c>
      <c r="D10" s="75">
        <v>60051.35</v>
      </c>
      <c r="E10" s="75">
        <v>76810.179999999993</v>
      </c>
      <c r="F10" s="75">
        <v>-16758.830000000002</v>
      </c>
      <c r="G10" s="76"/>
      <c r="H10" s="75">
        <v>450786.4</v>
      </c>
      <c r="I10" s="76"/>
    </row>
    <row r="11" spans="1:9" x14ac:dyDescent="0.25">
      <c r="A11" s="74">
        <v>111001000</v>
      </c>
      <c r="B11" s="74" t="s">
        <v>81</v>
      </c>
      <c r="C11" s="75">
        <v>467545.23</v>
      </c>
      <c r="D11" s="75">
        <v>60051.35</v>
      </c>
      <c r="E11" s="75">
        <v>76810.179999999993</v>
      </c>
      <c r="F11" s="75">
        <v>-16758.830000000002</v>
      </c>
      <c r="G11" s="76"/>
      <c r="H11" s="75">
        <v>450786.4</v>
      </c>
      <c r="I11" s="76"/>
    </row>
    <row r="12" spans="1:9" ht="23.25" x14ac:dyDescent="0.25">
      <c r="A12" s="74">
        <v>11100100001</v>
      </c>
      <c r="B12" s="74" t="s">
        <v>82</v>
      </c>
      <c r="C12" s="75">
        <v>459573.56</v>
      </c>
      <c r="D12" s="75">
        <v>35130.839999999997</v>
      </c>
      <c r="E12" s="75">
        <v>44632.4</v>
      </c>
      <c r="F12" s="75">
        <v>-9501.56</v>
      </c>
      <c r="G12" s="76"/>
      <c r="H12" s="75">
        <v>450072</v>
      </c>
      <c r="I12" s="76"/>
    </row>
    <row r="13" spans="1:9" ht="23.25" x14ac:dyDescent="0.25">
      <c r="A13" s="74">
        <v>11100100002</v>
      </c>
      <c r="B13" s="74" t="s">
        <v>83</v>
      </c>
      <c r="C13" s="77">
        <v>200</v>
      </c>
      <c r="D13" s="75">
        <v>12097.33</v>
      </c>
      <c r="E13" s="75">
        <v>12097.33</v>
      </c>
      <c r="F13" s="77">
        <v>0</v>
      </c>
      <c r="G13" s="76"/>
      <c r="H13" s="77">
        <v>200</v>
      </c>
      <c r="I13" s="76"/>
    </row>
    <row r="14" spans="1:9" x14ac:dyDescent="0.25">
      <c r="A14" s="74">
        <v>11100100003</v>
      </c>
      <c r="B14" s="74" t="s">
        <v>84</v>
      </c>
      <c r="C14" s="75">
        <v>3297.76</v>
      </c>
      <c r="D14" s="77">
        <v>0</v>
      </c>
      <c r="E14" s="75">
        <v>3183.36</v>
      </c>
      <c r="F14" s="75">
        <v>-3183.36</v>
      </c>
      <c r="G14" s="76"/>
      <c r="H14" s="77">
        <v>114.4</v>
      </c>
      <c r="I14" s="76"/>
    </row>
    <row r="15" spans="1:9" x14ac:dyDescent="0.25">
      <c r="A15" s="74">
        <v>11100100005</v>
      </c>
      <c r="B15" s="74" t="s">
        <v>85</v>
      </c>
      <c r="C15" s="75">
        <v>4273.91</v>
      </c>
      <c r="D15" s="75">
        <v>12823.18</v>
      </c>
      <c r="E15" s="75">
        <v>16897.09</v>
      </c>
      <c r="F15" s="75">
        <v>-4073.91</v>
      </c>
      <c r="G15" s="76"/>
      <c r="H15" s="77">
        <v>200</v>
      </c>
      <c r="I15" s="76"/>
    </row>
    <row r="16" spans="1:9" x14ac:dyDescent="0.25">
      <c r="A16" s="74">
        <v>114</v>
      </c>
      <c r="B16" s="74" t="s">
        <v>86</v>
      </c>
      <c r="C16" s="75">
        <v>9328.51</v>
      </c>
      <c r="D16" s="75">
        <v>20581.46</v>
      </c>
      <c r="E16" s="75">
        <v>27574.65</v>
      </c>
      <c r="F16" s="75">
        <v>-6993.19</v>
      </c>
      <c r="G16" s="76"/>
      <c r="H16" s="75">
        <v>2335.3200000000002</v>
      </c>
      <c r="I16" s="76"/>
    </row>
    <row r="17" spans="1:9" x14ac:dyDescent="0.25">
      <c r="A17" s="74">
        <v>1140</v>
      </c>
      <c r="B17" s="74" t="s">
        <v>87</v>
      </c>
      <c r="C17" s="75">
        <v>1401.67</v>
      </c>
      <c r="D17" s="77">
        <v>758.34</v>
      </c>
      <c r="E17" s="75">
        <v>1113.0999999999999</v>
      </c>
      <c r="F17" s="77">
        <v>-354.76</v>
      </c>
      <c r="G17" s="76"/>
      <c r="H17" s="75">
        <v>1046.9100000000001</v>
      </c>
      <c r="I17" s="76"/>
    </row>
    <row r="18" spans="1:9" x14ac:dyDescent="0.25">
      <c r="A18" s="74">
        <v>1140000</v>
      </c>
      <c r="B18" s="74" t="s">
        <v>88</v>
      </c>
      <c r="C18" s="75">
        <v>1401.67</v>
      </c>
      <c r="D18" s="77">
        <v>758.34</v>
      </c>
      <c r="E18" s="75">
        <v>1113.0999999999999</v>
      </c>
      <c r="F18" s="77">
        <v>-354.76</v>
      </c>
      <c r="G18" s="76"/>
      <c r="H18" s="75">
        <v>1046.9100000000001</v>
      </c>
      <c r="I18" s="76"/>
    </row>
    <row r="19" spans="1:9" x14ac:dyDescent="0.25">
      <c r="A19" s="74">
        <v>114000000</v>
      </c>
      <c r="B19" s="74" t="s">
        <v>89</v>
      </c>
      <c r="C19" s="75">
        <v>1401.67</v>
      </c>
      <c r="D19" s="77">
        <v>758.34</v>
      </c>
      <c r="E19" s="75">
        <v>1113.0999999999999</v>
      </c>
      <c r="F19" s="77">
        <v>-354.76</v>
      </c>
      <c r="G19" s="76"/>
      <c r="H19" s="75">
        <v>1046.9100000000001</v>
      </c>
      <c r="I19" s="76"/>
    </row>
    <row r="20" spans="1:9" x14ac:dyDescent="0.25">
      <c r="A20" s="74">
        <v>1141</v>
      </c>
      <c r="B20" s="74" t="s">
        <v>90</v>
      </c>
      <c r="C20" s="75">
        <v>7926.84</v>
      </c>
      <c r="D20" s="75">
        <v>19823.12</v>
      </c>
      <c r="E20" s="75">
        <v>26461.55</v>
      </c>
      <c r="F20" s="75">
        <v>-6638.43</v>
      </c>
      <c r="G20" s="76"/>
      <c r="H20" s="75">
        <v>1288.4100000000001</v>
      </c>
      <c r="I20" s="76"/>
    </row>
    <row r="21" spans="1:9" x14ac:dyDescent="0.25">
      <c r="A21" s="74">
        <v>1141000</v>
      </c>
      <c r="B21" s="74" t="s">
        <v>91</v>
      </c>
      <c r="C21" s="75">
        <v>7926.84</v>
      </c>
      <c r="D21" s="75">
        <v>19823.12</v>
      </c>
      <c r="E21" s="75">
        <v>26461.55</v>
      </c>
      <c r="F21" s="75">
        <v>-6638.43</v>
      </c>
      <c r="G21" s="76"/>
      <c r="H21" s="75">
        <v>1288.4100000000001</v>
      </c>
      <c r="I21" s="76"/>
    </row>
    <row r="22" spans="1:9" x14ac:dyDescent="0.25">
      <c r="A22" s="74">
        <v>114100000</v>
      </c>
      <c r="B22" s="74" t="s">
        <v>92</v>
      </c>
      <c r="C22" s="75">
        <v>7926.84</v>
      </c>
      <c r="D22" s="75">
        <v>19823.12</v>
      </c>
      <c r="E22" s="75">
        <v>26461.55</v>
      </c>
      <c r="F22" s="75">
        <v>-6638.43</v>
      </c>
      <c r="G22" s="76"/>
      <c r="H22" s="75">
        <v>1288.4100000000001</v>
      </c>
      <c r="I22" s="76"/>
    </row>
    <row r="23" spans="1:9" x14ac:dyDescent="0.25">
      <c r="A23" s="74">
        <v>116</v>
      </c>
      <c r="B23" s="74" t="s">
        <v>93</v>
      </c>
      <c r="C23" s="77">
        <v>109.72</v>
      </c>
      <c r="D23" s="77">
        <v>184.86</v>
      </c>
      <c r="E23" s="77">
        <v>0</v>
      </c>
      <c r="F23" s="77">
        <v>184.86</v>
      </c>
      <c r="G23" s="76"/>
      <c r="H23" s="77">
        <v>294.58</v>
      </c>
      <c r="I23" s="76"/>
    </row>
    <row r="24" spans="1:9" x14ac:dyDescent="0.25">
      <c r="A24" s="74">
        <v>1160</v>
      </c>
      <c r="B24" s="74" t="s">
        <v>94</v>
      </c>
      <c r="C24" s="77">
        <v>109.72</v>
      </c>
      <c r="D24" s="77">
        <v>184.86</v>
      </c>
      <c r="E24" s="77">
        <v>0</v>
      </c>
      <c r="F24" s="77">
        <v>184.86</v>
      </c>
      <c r="G24" s="76"/>
      <c r="H24" s="77">
        <v>294.58</v>
      </c>
      <c r="I24" s="76"/>
    </row>
    <row r="25" spans="1:9" x14ac:dyDescent="0.25">
      <c r="A25" s="74">
        <v>1160000</v>
      </c>
      <c r="B25" s="74" t="s">
        <v>94</v>
      </c>
      <c r="C25" s="77">
        <v>0</v>
      </c>
      <c r="D25" s="77">
        <v>130</v>
      </c>
      <c r="E25" s="77">
        <v>0</v>
      </c>
      <c r="F25" s="77">
        <v>130</v>
      </c>
      <c r="G25" s="76"/>
      <c r="H25" s="77">
        <v>130</v>
      </c>
      <c r="I25" s="76"/>
    </row>
    <row r="26" spans="1:9" x14ac:dyDescent="0.25">
      <c r="A26" s="74">
        <v>116000000</v>
      </c>
      <c r="B26" s="74" t="s">
        <v>95</v>
      </c>
      <c r="C26" s="77">
        <v>0</v>
      </c>
      <c r="D26" s="77">
        <v>130</v>
      </c>
      <c r="E26" s="77">
        <v>0</v>
      </c>
      <c r="F26" s="77">
        <v>130</v>
      </c>
      <c r="G26" s="76"/>
      <c r="H26" s="77">
        <v>130</v>
      </c>
      <c r="I26" s="76"/>
    </row>
    <row r="27" spans="1:9" x14ac:dyDescent="0.25">
      <c r="A27" s="74">
        <v>1160020</v>
      </c>
      <c r="B27" s="74" t="s">
        <v>96</v>
      </c>
      <c r="C27" s="77">
        <v>109.72</v>
      </c>
      <c r="D27" s="77">
        <v>54.86</v>
      </c>
      <c r="E27" s="77">
        <v>0</v>
      </c>
      <c r="F27" s="77">
        <v>54.86</v>
      </c>
      <c r="G27" s="76"/>
      <c r="H27" s="77">
        <v>164.58</v>
      </c>
      <c r="I27" s="76"/>
    </row>
    <row r="28" spans="1:9" x14ac:dyDescent="0.25">
      <c r="A28" s="74">
        <v>116002000</v>
      </c>
      <c r="B28" s="74" t="s">
        <v>97</v>
      </c>
      <c r="C28" s="77">
        <v>109.72</v>
      </c>
      <c r="D28" s="77">
        <v>54.86</v>
      </c>
      <c r="E28" s="77">
        <v>0</v>
      </c>
      <c r="F28" s="77">
        <v>54.86</v>
      </c>
      <c r="G28" s="76"/>
      <c r="H28" s="77">
        <v>164.58</v>
      </c>
      <c r="I28" s="76"/>
    </row>
    <row r="29" spans="1:9" x14ac:dyDescent="0.25">
      <c r="A29" s="74">
        <v>117</v>
      </c>
      <c r="B29" s="74" t="s">
        <v>98</v>
      </c>
      <c r="C29" s="75">
        <v>44939.360000000001</v>
      </c>
      <c r="D29" s="75">
        <v>1423.75</v>
      </c>
      <c r="E29" s="75">
        <v>1443.12</v>
      </c>
      <c r="F29" s="77">
        <v>-19.37</v>
      </c>
      <c r="G29" s="76"/>
      <c r="H29" s="75">
        <v>44919.99</v>
      </c>
      <c r="I29" s="76"/>
    </row>
    <row r="30" spans="1:9" x14ac:dyDescent="0.25">
      <c r="A30" s="74">
        <v>1170</v>
      </c>
      <c r="B30" s="74" t="s">
        <v>99</v>
      </c>
      <c r="C30" s="75">
        <v>44939.360000000001</v>
      </c>
      <c r="D30" s="75">
        <v>1423.75</v>
      </c>
      <c r="E30" s="75">
        <v>1443.12</v>
      </c>
      <c r="F30" s="77">
        <v>-19.37</v>
      </c>
      <c r="G30" s="76"/>
      <c r="H30" s="75">
        <v>44919.99</v>
      </c>
      <c r="I30" s="76"/>
    </row>
    <row r="31" spans="1:9" x14ac:dyDescent="0.25">
      <c r="A31" s="74">
        <v>1170000</v>
      </c>
      <c r="B31" s="74" t="s">
        <v>100</v>
      </c>
      <c r="C31" s="75">
        <v>15744.06</v>
      </c>
      <c r="D31" s="75">
        <v>1000</v>
      </c>
      <c r="E31" s="77">
        <v>768.9</v>
      </c>
      <c r="F31" s="77">
        <v>231.1</v>
      </c>
      <c r="G31" s="76"/>
      <c r="H31" s="75">
        <v>15975.16</v>
      </c>
      <c r="I31" s="76"/>
    </row>
    <row r="32" spans="1:9" x14ac:dyDescent="0.25">
      <c r="A32" s="74">
        <v>117000000</v>
      </c>
      <c r="B32" s="74" t="s">
        <v>101</v>
      </c>
      <c r="C32" s="75">
        <v>15744.06</v>
      </c>
      <c r="D32" s="75">
        <v>1000</v>
      </c>
      <c r="E32" s="77">
        <v>768.9</v>
      </c>
      <c r="F32" s="77">
        <v>231.1</v>
      </c>
      <c r="G32" s="76"/>
      <c r="H32" s="75">
        <v>15975.16</v>
      </c>
      <c r="I32" s="76"/>
    </row>
    <row r="33" spans="1:9" ht="23.25" x14ac:dyDescent="0.25">
      <c r="A33" s="74">
        <v>1170090</v>
      </c>
      <c r="B33" s="74" t="s">
        <v>102</v>
      </c>
      <c r="C33" s="75">
        <v>29195.3</v>
      </c>
      <c r="D33" s="77">
        <v>423.75</v>
      </c>
      <c r="E33" s="77">
        <v>674.22</v>
      </c>
      <c r="F33" s="77">
        <v>-250.47</v>
      </c>
      <c r="G33" s="76"/>
      <c r="H33" s="75">
        <v>28944.83</v>
      </c>
      <c r="I33" s="76"/>
    </row>
    <row r="34" spans="1:9" ht="23.25" x14ac:dyDescent="0.25">
      <c r="A34" s="74">
        <v>117009000</v>
      </c>
      <c r="B34" s="74" t="s">
        <v>103</v>
      </c>
      <c r="C34" s="75">
        <v>29195.3</v>
      </c>
      <c r="D34" s="77">
        <v>423.75</v>
      </c>
      <c r="E34" s="77">
        <v>674.22</v>
      </c>
      <c r="F34" s="77">
        <v>-250.47</v>
      </c>
      <c r="G34" s="76"/>
      <c r="H34" s="75">
        <v>28944.83</v>
      </c>
      <c r="I34" s="76"/>
    </row>
    <row r="35" spans="1:9" x14ac:dyDescent="0.25">
      <c r="A35" s="74">
        <v>2</v>
      </c>
      <c r="B35" s="74" t="s">
        <v>7</v>
      </c>
      <c r="C35" s="75">
        <v>441227.56</v>
      </c>
      <c r="D35" s="75">
        <v>66393.759999999995</v>
      </c>
      <c r="E35" s="75">
        <v>22915.96</v>
      </c>
      <c r="F35" s="75">
        <v>43477.8</v>
      </c>
      <c r="G35" s="76"/>
      <c r="H35" s="75">
        <v>397749.76000000001</v>
      </c>
      <c r="I35" s="76"/>
    </row>
    <row r="36" spans="1:9" x14ac:dyDescent="0.25">
      <c r="A36" s="74">
        <v>21</v>
      </c>
      <c r="B36" s="74" t="s">
        <v>104</v>
      </c>
      <c r="C36" s="75">
        <v>441227.56</v>
      </c>
      <c r="D36" s="75">
        <v>66393.759999999995</v>
      </c>
      <c r="E36" s="75">
        <v>22915.96</v>
      </c>
      <c r="F36" s="75">
        <v>43477.8</v>
      </c>
      <c r="G36" s="76"/>
      <c r="H36" s="75">
        <v>397749.76000000001</v>
      </c>
      <c r="I36" s="76"/>
    </row>
    <row r="37" spans="1:9" x14ac:dyDescent="0.25">
      <c r="A37" s="74">
        <v>212</v>
      </c>
      <c r="B37" s="74" t="s">
        <v>105</v>
      </c>
      <c r="C37" s="75">
        <v>86927.2</v>
      </c>
      <c r="D37" s="75">
        <v>7277.31</v>
      </c>
      <c r="E37" s="77">
        <v>0</v>
      </c>
      <c r="F37" s="75">
        <v>7277.31</v>
      </c>
      <c r="G37" s="76"/>
      <c r="H37" s="75">
        <v>79649.89</v>
      </c>
      <c r="I37" s="76"/>
    </row>
    <row r="38" spans="1:9" ht="23.25" x14ac:dyDescent="0.25">
      <c r="A38" s="74">
        <v>2120</v>
      </c>
      <c r="B38" s="74" t="s">
        <v>106</v>
      </c>
      <c r="C38" s="75">
        <v>86927.2</v>
      </c>
      <c r="D38" s="75">
        <v>7277.31</v>
      </c>
      <c r="E38" s="77">
        <v>0</v>
      </c>
      <c r="F38" s="75">
        <v>7277.31</v>
      </c>
      <c r="G38" s="76"/>
      <c r="H38" s="75">
        <v>79649.89</v>
      </c>
      <c r="I38" s="76"/>
    </row>
    <row r="39" spans="1:9" ht="23.25" x14ac:dyDescent="0.25">
      <c r="A39" s="74">
        <v>2120000</v>
      </c>
      <c r="B39" s="74" t="s">
        <v>106</v>
      </c>
      <c r="C39" s="75">
        <v>86927.2</v>
      </c>
      <c r="D39" s="75">
        <v>7277.31</v>
      </c>
      <c r="E39" s="77">
        <v>0</v>
      </c>
      <c r="F39" s="75">
        <v>7277.31</v>
      </c>
      <c r="G39" s="76"/>
      <c r="H39" s="75">
        <v>79649.89</v>
      </c>
      <c r="I39" s="76"/>
    </row>
    <row r="40" spans="1:9" ht="23.25" x14ac:dyDescent="0.25">
      <c r="A40" s="74">
        <v>212000000</v>
      </c>
      <c r="B40" s="74" t="s">
        <v>107</v>
      </c>
      <c r="C40" s="75">
        <v>86927.2</v>
      </c>
      <c r="D40" s="75">
        <v>7277.31</v>
      </c>
      <c r="E40" s="77">
        <v>0</v>
      </c>
      <c r="F40" s="75">
        <v>7277.31</v>
      </c>
      <c r="G40" s="76"/>
      <c r="H40" s="75">
        <v>79649.89</v>
      </c>
      <c r="I40" s="76"/>
    </row>
    <row r="41" spans="1:9" x14ac:dyDescent="0.25">
      <c r="A41" s="74">
        <v>213</v>
      </c>
      <c r="B41" s="74" t="s">
        <v>108</v>
      </c>
      <c r="C41" s="75">
        <v>21436.240000000002</v>
      </c>
      <c r="D41" s="75">
        <v>23733.279999999999</v>
      </c>
      <c r="E41" s="75">
        <v>16816.650000000001</v>
      </c>
      <c r="F41" s="75">
        <v>6916.63</v>
      </c>
      <c r="G41" s="76"/>
      <c r="H41" s="75">
        <v>14519.61</v>
      </c>
      <c r="I41" s="76"/>
    </row>
    <row r="42" spans="1:9" x14ac:dyDescent="0.25">
      <c r="A42" s="74">
        <v>2130</v>
      </c>
      <c r="B42" s="74" t="s">
        <v>109</v>
      </c>
      <c r="C42" s="75">
        <v>21436.240000000002</v>
      </c>
      <c r="D42" s="75">
        <v>23733.279999999999</v>
      </c>
      <c r="E42" s="75">
        <v>16816.650000000001</v>
      </c>
      <c r="F42" s="75">
        <v>6916.63</v>
      </c>
      <c r="G42" s="76"/>
      <c r="H42" s="75">
        <v>14519.61</v>
      </c>
      <c r="I42" s="76"/>
    </row>
    <row r="43" spans="1:9" ht="23.25" x14ac:dyDescent="0.25">
      <c r="A43" s="74">
        <v>2130000</v>
      </c>
      <c r="B43" s="74" t="s">
        <v>106</v>
      </c>
      <c r="C43" s="75">
        <v>21436.240000000002</v>
      </c>
      <c r="D43" s="75">
        <v>23733.279999999999</v>
      </c>
      <c r="E43" s="75">
        <v>16816.650000000001</v>
      </c>
      <c r="F43" s="75">
        <v>6916.63</v>
      </c>
      <c r="G43" s="76"/>
      <c r="H43" s="75">
        <v>14519.61</v>
      </c>
      <c r="I43" s="76"/>
    </row>
    <row r="44" spans="1:9" ht="23.25" x14ac:dyDescent="0.25">
      <c r="A44" s="74">
        <v>213000000</v>
      </c>
      <c r="B44" s="74" t="s">
        <v>107</v>
      </c>
      <c r="C44" s="75">
        <v>21436.240000000002</v>
      </c>
      <c r="D44" s="75">
        <v>23733.279999999999</v>
      </c>
      <c r="E44" s="75">
        <v>16816.650000000001</v>
      </c>
      <c r="F44" s="75">
        <v>6916.63</v>
      </c>
      <c r="G44" s="76"/>
      <c r="H44" s="75">
        <v>14519.61</v>
      </c>
      <c r="I44" s="76"/>
    </row>
    <row r="45" spans="1:9" x14ac:dyDescent="0.25">
      <c r="A45" s="74">
        <v>214</v>
      </c>
      <c r="B45" s="74" t="s">
        <v>110</v>
      </c>
      <c r="C45" s="75">
        <v>327553.39</v>
      </c>
      <c r="D45" s="75">
        <v>32259.81</v>
      </c>
      <c r="E45" s="75">
        <v>4917.49</v>
      </c>
      <c r="F45" s="75">
        <v>27342.32</v>
      </c>
      <c r="G45" s="76"/>
      <c r="H45" s="75">
        <v>300211.07</v>
      </c>
      <c r="I45" s="76"/>
    </row>
    <row r="46" spans="1:9" x14ac:dyDescent="0.25">
      <c r="A46" s="74">
        <v>2141</v>
      </c>
      <c r="B46" s="74" t="s">
        <v>111</v>
      </c>
      <c r="C46" s="75">
        <v>8621.5300000000007</v>
      </c>
      <c r="D46" s="75">
        <v>7745.13</v>
      </c>
      <c r="E46" s="75">
        <v>4864.2</v>
      </c>
      <c r="F46" s="75">
        <v>2880.93</v>
      </c>
      <c r="G46" s="76"/>
      <c r="H46" s="75">
        <v>5740.6</v>
      </c>
      <c r="I46" s="76"/>
    </row>
    <row r="47" spans="1:9" x14ac:dyDescent="0.25">
      <c r="A47" s="74">
        <v>2141000</v>
      </c>
      <c r="B47" s="74" t="s">
        <v>112</v>
      </c>
      <c r="C47" s="75">
        <v>8621.5300000000007</v>
      </c>
      <c r="D47" s="75">
        <v>7745.13</v>
      </c>
      <c r="E47" s="75">
        <v>4864.2</v>
      </c>
      <c r="F47" s="75">
        <v>2880.93</v>
      </c>
      <c r="G47" s="76"/>
      <c r="H47" s="75">
        <v>5740.6</v>
      </c>
      <c r="I47" s="76"/>
    </row>
    <row r="48" spans="1:9" x14ac:dyDescent="0.25">
      <c r="A48" s="74">
        <v>214100000</v>
      </c>
      <c r="B48" s="74" t="s">
        <v>113</v>
      </c>
      <c r="C48" s="75">
        <v>8621.5300000000007</v>
      </c>
      <c r="D48" s="75">
        <v>7745.13</v>
      </c>
      <c r="E48" s="75">
        <v>4864.2</v>
      </c>
      <c r="F48" s="75">
        <v>2880.93</v>
      </c>
      <c r="G48" s="76"/>
      <c r="H48" s="75">
        <v>5740.6</v>
      </c>
      <c r="I48" s="76"/>
    </row>
    <row r="49" spans="1:9" x14ac:dyDescent="0.25">
      <c r="A49" s="74">
        <v>2143</v>
      </c>
      <c r="B49" s="74" t="s">
        <v>114</v>
      </c>
      <c r="C49" s="77">
        <v>72.959999999999994</v>
      </c>
      <c r="D49" s="77">
        <v>0</v>
      </c>
      <c r="E49" s="77">
        <v>42.24</v>
      </c>
      <c r="F49" s="77">
        <v>-42.24</v>
      </c>
      <c r="G49" s="76"/>
      <c r="H49" s="77">
        <v>115.2</v>
      </c>
      <c r="I49" s="76"/>
    </row>
    <row r="50" spans="1:9" x14ac:dyDescent="0.25">
      <c r="A50" s="74">
        <v>2143090</v>
      </c>
      <c r="B50" s="74" t="s">
        <v>115</v>
      </c>
      <c r="C50" s="77">
        <v>72.959999999999994</v>
      </c>
      <c r="D50" s="77">
        <v>0</v>
      </c>
      <c r="E50" s="77">
        <v>42.24</v>
      </c>
      <c r="F50" s="77">
        <v>-42.24</v>
      </c>
      <c r="G50" s="76"/>
      <c r="H50" s="77">
        <v>115.2</v>
      </c>
      <c r="I50" s="76"/>
    </row>
    <row r="51" spans="1:9" x14ac:dyDescent="0.25">
      <c r="A51" s="74">
        <v>214309000</v>
      </c>
      <c r="B51" s="74" t="s">
        <v>116</v>
      </c>
      <c r="C51" s="77">
        <v>72.959999999999994</v>
      </c>
      <c r="D51" s="77">
        <v>0</v>
      </c>
      <c r="E51" s="77">
        <v>42.24</v>
      </c>
      <c r="F51" s="77">
        <v>-42.24</v>
      </c>
      <c r="G51" s="76"/>
      <c r="H51" s="77">
        <v>115.2</v>
      </c>
      <c r="I51" s="76"/>
    </row>
    <row r="52" spans="1:9" x14ac:dyDescent="0.25">
      <c r="A52" s="74">
        <v>2144</v>
      </c>
      <c r="B52" s="74" t="s">
        <v>117</v>
      </c>
      <c r="C52" s="77">
        <v>60</v>
      </c>
      <c r="D52" s="77">
        <v>60</v>
      </c>
      <c r="E52" s="77">
        <v>11.05</v>
      </c>
      <c r="F52" s="77">
        <v>48.95</v>
      </c>
      <c r="G52" s="76"/>
      <c r="H52" s="77">
        <v>11.05</v>
      </c>
      <c r="I52" s="76"/>
    </row>
    <row r="53" spans="1:9" x14ac:dyDescent="0.25">
      <c r="A53" s="74">
        <v>2144000</v>
      </c>
      <c r="B53" s="74" t="s">
        <v>117</v>
      </c>
      <c r="C53" s="77">
        <v>60</v>
      </c>
      <c r="D53" s="77">
        <v>60</v>
      </c>
      <c r="E53" s="77">
        <v>11.05</v>
      </c>
      <c r="F53" s="77">
        <v>48.95</v>
      </c>
      <c r="G53" s="76"/>
      <c r="H53" s="77">
        <v>11.05</v>
      </c>
      <c r="I53" s="76"/>
    </row>
    <row r="54" spans="1:9" x14ac:dyDescent="0.25">
      <c r="A54" s="74">
        <v>214400000</v>
      </c>
      <c r="B54" s="74" t="s">
        <v>118</v>
      </c>
      <c r="C54" s="77">
        <v>60</v>
      </c>
      <c r="D54" s="77">
        <v>60</v>
      </c>
      <c r="E54" s="77">
        <v>11.05</v>
      </c>
      <c r="F54" s="77">
        <v>48.95</v>
      </c>
      <c r="G54" s="76"/>
      <c r="H54" s="77">
        <v>11.05</v>
      </c>
      <c r="I54" s="76"/>
    </row>
    <row r="55" spans="1:9" ht="23.25" x14ac:dyDescent="0.25">
      <c r="A55" s="74">
        <v>2146</v>
      </c>
      <c r="B55" s="74" t="s">
        <v>119</v>
      </c>
      <c r="C55" s="75">
        <v>6740.5</v>
      </c>
      <c r="D55" s="77">
        <v>850</v>
      </c>
      <c r="E55" s="77">
        <v>0</v>
      </c>
      <c r="F55" s="77">
        <v>850</v>
      </c>
      <c r="G55" s="76"/>
      <c r="H55" s="75">
        <v>5890.5</v>
      </c>
      <c r="I55" s="76"/>
    </row>
    <row r="56" spans="1:9" x14ac:dyDescent="0.25">
      <c r="A56" s="74">
        <v>2146010</v>
      </c>
      <c r="B56" s="74" t="s">
        <v>120</v>
      </c>
      <c r="C56" s="75">
        <v>6740.5</v>
      </c>
      <c r="D56" s="77">
        <v>850</v>
      </c>
      <c r="E56" s="77">
        <v>0</v>
      </c>
      <c r="F56" s="77">
        <v>850</v>
      </c>
      <c r="G56" s="76"/>
      <c r="H56" s="75">
        <v>5890.5</v>
      </c>
      <c r="I56" s="76"/>
    </row>
    <row r="57" spans="1:9" x14ac:dyDescent="0.25">
      <c r="A57" s="74">
        <v>214601000</v>
      </c>
      <c r="B57" s="74" t="s">
        <v>121</v>
      </c>
      <c r="C57" s="75">
        <v>6740.5</v>
      </c>
      <c r="D57" s="77">
        <v>850</v>
      </c>
      <c r="E57" s="77">
        <v>0</v>
      </c>
      <c r="F57" s="77">
        <v>850</v>
      </c>
      <c r="G57" s="76"/>
      <c r="H57" s="75">
        <v>5890.5</v>
      </c>
      <c r="I57" s="76"/>
    </row>
    <row r="58" spans="1:9" x14ac:dyDescent="0.25">
      <c r="A58" s="74">
        <v>2147</v>
      </c>
      <c r="B58" s="74" t="s">
        <v>122</v>
      </c>
      <c r="C58" s="75">
        <v>312058.40000000002</v>
      </c>
      <c r="D58" s="75">
        <v>23604.68</v>
      </c>
      <c r="E58" s="77">
        <v>0</v>
      </c>
      <c r="F58" s="75">
        <v>23604.68</v>
      </c>
      <c r="G58" s="76"/>
      <c r="H58" s="75">
        <v>288453.71999999997</v>
      </c>
      <c r="I58" s="76"/>
    </row>
    <row r="59" spans="1:9" x14ac:dyDescent="0.25">
      <c r="A59" s="74">
        <v>2147090</v>
      </c>
      <c r="B59" s="74" t="s">
        <v>115</v>
      </c>
      <c r="C59" s="75">
        <v>312058.40000000002</v>
      </c>
      <c r="D59" s="75">
        <v>23604.68</v>
      </c>
      <c r="E59" s="77">
        <v>0</v>
      </c>
      <c r="F59" s="75">
        <v>23604.68</v>
      </c>
      <c r="G59" s="76"/>
      <c r="H59" s="75">
        <v>288453.71999999997</v>
      </c>
      <c r="I59" s="76"/>
    </row>
    <row r="60" spans="1:9" x14ac:dyDescent="0.25">
      <c r="A60" s="74">
        <v>214709000</v>
      </c>
      <c r="B60" s="74" t="s">
        <v>116</v>
      </c>
      <c r="C60" s="75">
        <v>312058.40000000002</v>
      </c>
      <c r="D60" s="75">
        <v>23604.68</v>
      </c>
      <c r="E60" s="77">
        <v>0</v>
      </c>
      <c r="F60" s="75">
        <v>23604.68</v>
      </c>
      <c r="G60" s="76"/>
      <c r="H60" s="75">
        <v>288453.71999999997</v>
      </c>
      <c r="I60" s="76"/>
    </row>
    <row r="61" spans="1:9" x14ac:dyDescent="0.25">
      <c r="A61" s="74">
        <v>215</v>
      </c>
      <c r="B61" s="74" t="s">
        <v>123</v>
      </c>
      <c r="C61" s="75">
        <v>5310.73</v>
      </c>
      <c r="D61" s="75">
        <v>3123.36</v>
      </c>
      <c r="E61" s="75">
        <v>1181.82</v>
      </c>
      <c r="F61" s="75">
        <v>1941.54</v>
      </c>
      <c r="G61" s="76"/>
      <c r="H61" s="75">
        <v>3369.19</v>
      </c>
      <c r="I61" s="76"/>
    </row>
    <row r="62" spans="1:9" x14ac:dyDescent="0.25">
      <c r="A62" s="74">
        <v>2150</v>
      </c>
      <c r="B62" s="74" t="s">
        <v>124</v>
      </c>
      <c r="C62" s="75">
        <v>5310.73</v>
      </c>
      <c r="D62" s="75">
        <v>3123.36</v>
      </c>
      <c r="E62" s="75">
        <v>1181.82</v>
      </c>
      <c r="F62" s="75">
        <v>1941.54</v>
      </c>
      <c r="G62" s="76"/>
      <c r="H62" s="75">
        <v>3369.19</v>
      </c>
      <c r="I62" s="76"/>
    </row>
    <row r="63" spans="1:9" x14ac:dyDescent="0.25">
      <c r="A63" s="74">
        <v>2150000</v>
      </c>
      <c r="B63" s="74" t="s">
        <v>124</v>
      </c>
      <c r="C63" s="75">
        <v>2132.44</v>
      </c>
      <c r="D63" s="77">
        <v>0</v>
      </c>
      <c r="E63" s="75">
        <v>1181.82</v>
      </c>
      <c r="F63" s="75">
        <v>-1181.82</v>
      </c>
      <c r="G63" s="76"/>
      <c r="H63" s="75">
        <v>3314.26</v>
      </c>
      <c r="I63" s="76"/>
    </row>
    <row r="64" spans="1:9" x14ac:dyDescent="0.25">
      <c r="A64" s="74">
        <v>215000000</v>
      </c>
      <c r="B64" s="74" t="s">
        <v>125</v>
      </c>
      <c r="C64" s="75">
        <v>2132.44</v>
      </c>
      <c r="D64" s="77">
        <v>0</v>
      </c>
      <c r="E64" s="75">
        <v>1181.82</v>
      </c>
      <c r="F64" s="75">
        <v>-1181.82</v>
      </c>
      <c r="G64" s="76"/>
      <c r="H64" s="75">
        <v>3314.26</v>
      </c>
      <c r="I64" s="76"/>
    </row>
    <row r="65" spans="1:9" x14ac:dyDescent="0.25">
      <c r="A65" s="74">
        <v>2150010</v>
      </c>
      <c r="B65" s="74" t="s">
        <v>126</v>
      </c>
      <c r="C65" s="75">
        <v>3178.29</v>
      </c>
      <c r="D65" s="75">
        <v>3123.36</v>
      </c>
      <c r="E65" s="77">
        <v>0</v>
      </c>
      <c r="F65" s="75">
        <v>3123.36</v>
      </c>
      <c r="G65" s="76"/>
      <c r="H65" s="77">
        <v>54.93</v>
      </c>
      <c r="I65" s="76"/>
    </row>
    <row r="66" spans="1:9" x14ac:dyDescent="0.25">
      <c r="A66" s="74">
        <v>215001000</v>
      </c>
      <c r="B66" s="74" t="s">
        <v>127</v>
      </c>
      <c r="C66" s="75">
        <v>3178.29</v>
      </c>
      <c r="D66" s="75">
        <v>3123.36</v>
      </c>
      <c r="E66" s="77">
        <v>0</v>
      </c>
      <c r="F66" s="75">
        <v>3123.36</v>
      </c>
      <c r="G66" s="76"/>
      <c r="H66" s="77">
        <v>54.93</v>
      </c>
      <c r="I66" s="76"/>
    </row>
    <row r="67" spans="1:9" x14ac:dyDescent="0.25">
      <c r="A67" s="74">
        <v>4</v>
      </c>
      <c r="B67" s="74" t="s">
        <v>128</v>
      </c>
      <c r="C67" s="75">
        <v>41079.57</v>
      </c>
      <c r="D67" s="75">
        <v>23167.91</v>
      </c>
      <c r="E67" s="77">
        <v>0</v>
      </c>
      <c r="F67" s="75">
        <v>23167.91</v>
      </c>
      <c r="G67" s="76"/>
      <c r="H67" s="75">
        <v>64247.48</v>
      </c>
      <c r="I67" s="76"/>
    </row>
    <row r="68" spans="1:9" x14ac:dyDescent="0.25">
      <c r="A68" s="74">
        <v>41</v>
      </c>
      <c r="B68" s="74" t="s">
        <v>13</v>
      </c>
      <c r="C68" s="75">
        <v>41079.57</v>
      </c>
      <c r="D68" s="75">
        <v>23166.21</v>
      </c>
      <c r="E68" s="77">
        <v>0</v>
      </c>
      <c r="F68" s="75">
        <v>23166.21</v>
      </c>
      <c r="G68" s="76"/>
      <c r="H68" s="75">
        <v>64245.78</v>
      </c>
      <c r="I68" s="76"/>
    </row>
    <row r="69" spans="1:9" ht="23.25" x14ac:dyDescent="0.25">
      <c r="A69" s="74">
        <v>410</v>
      </c>
      <c r="B69" s="74" t="s">
        <v>129</v>
      </c>
      <c r="C69" s="77">
        <v>551.07000000000005</v>
      </c>
      <c r="D69" s="77">
        <v>315.26</v>
      </c>
      <c r="E69" s="77">
        <v>0</v>
      </c>
      <c r="F69" s="77">
        <v>315.26</v>
      </c>
      <c r="G69" s="76"/>
      <c r="H69" s="77">
        <v>866.33</v>
      </c>
      <c r="I69" s="76"/>
    </row>
    <row r="70" spans="1:9" ht="23.25" x14ac:dyDescent="0.25">
      <c r="A70" s="74">
        <v>4104</v>
      </c>
      <c r="B70" s="74" t="s">
        <v>130</v>
      </c>
      <c r="C70" s="77">
        <v>551.07000000000005</v>
      </c>
      <c r="D70" s="77">
        <v>315.26</v>
      </c>
      <c r="E70" s="77">
        <v>0</v>
      </c>
      <c r="F70" s="77">
        <v>315.26</v>
      </c>
      <c r="G70" s="76"/>
      <c r="H70" s="77">
        <v>866.33</v>
      </c>
      <c r="I70" s="76"/>
    </row>
    <row r="71" spans="1:9" x14ac:dyDescent="0.25">
      <c r="A71" s="74">
        <v>4104000</v>
      </c>
      <c r="B71" s="74" t="s">
        <v>131</v>
      </c>
      <c r="C71" s="77">
        <v>538.59</v>
      </c>
      <c r="D71" s="77">
        <v>303.82</v>
      </c>
      <c r="E71" s="77">
        <v>0</v>
      </c>
      <c r="F71" s="77">
        <v>303.82</v>
      </c>
      <c r="G71" s="76"/>
      <c r="H71" s="77">
        <v>842.41</v>
      </c>
      <c r="I71" s="76"/>
    </row>
    <row r="72" spans="1:9" x14ac:dyDescent="0.25">
      <c r="A72" s="74">
        <v>410400000</v>
      </c>
      <c r="B72" s="74" t="s">
        <v>132</v>
      </c>
      <c r="C72" s="77">
        <v>538.59</v>
      </c>
      <c r="D72" s="77">
        <v>303.82</v>
      </c>
      <c r="E72" s="77">
        <v>0</v>
      </c>
      <c r="F72" s="77">
        <v>303.82</v>
      </c>
      <c r="G72" s="76"/>
      <c r="H72" s="77">
        <v>842.41</v>
      </c>
      <c r="I72" s="76"/>
    </row>
    <row r="73" spans="1:9" x14ac:dyDescent="0.25">
      <c r="A73" s="74">
        <v>4104010</v>
      </c>
      <c r="B73" s="74" t="s">
        <v>133</v>
      </c>
      <c r="C73" s="77">
        <v>12.48</v>
      </c>
      <c r="D73" s="77">
        <v>11.44</v>
      </c>
      <c r="E73" s="77">
        <v>0</v>
      </c>
      <c r="F73" s="77">
        <v>11.44</v>
      </c>
      <c r="G73" s="76"/>
      <c r="H73" s="77">
        <v>23.92</v>
      </c>
      <c r="I73" s="76"/>
    </row>
    <row r="74" spans="1:9" x14ac:dyDescent="0.25">
      <c r="A74" s="74">
        <v>410401000</v>
      </c>
      <c r="B74" s="74" t="s">
        <v>134</v>
      </c>
      <c r="C74" s="77">
        <v>12.48</v>
      </c>
      <c r="D74" s="77">
        <v>11.44</v>
      </c>
      <c r="E74" s="77">
        <v>0</v>
      </c>
      <c r="F74" s="77">
        <v>11.44</v>
      </c>
      <c r="G74" s="76"/>
      <c r="H74" s="77">
        <v>23.92</v>
      </c>
      <c r="I74" s="76"/>
    </row>
    <row r="75" spans="1:9" ht="23.25" x14ac:dyDescent="0.25">
      <c r="A75" s="74">
        <v>412</v>
      </c>
      <c r="B75" s="74" t="s">
        <v>135</v>
      </c>
      <c r="C75" s="75">
        <v>30017.01</v>
      </c>
      <c r="D75" s="75">
        <v>16896.95</v>
      </c>
      <c r="E75" s="77">
        <v>0</v>
      </c>
      <c r="F75" s="75">
        <v>16896.95</v>
      </c>
      <c r="G75" s="76"/>
      <c r="H75" s="75">
        <v>46913.96</v>
      </c>
      <c r="I75" s="76"/>
    </row>
    <row r="76" spans="1:9" x14ac:dyDescent="0.25">
      <c r="A76" s="74">
        <v>4120</v>
      </c>
      <c r="B76" s="74" t="s">
        <v>136</v>
      </c>
      <c r="C76" s="75">
        <v>29874.66</v>
      </c>
      <c r="D76" s="75">
        <v>16816.650000000001</v>
      </c>
      <c r="E76" s="77">
        <v>0</v>
      </c>
      <c r="F76" s="75">
        <v>16816.650000000001</v>
      </c>
      <c r="G76" s="76"/>
      <c r="H76" s="75">
        <v>46691.31</v>
      </c>
      <c r="I76" s="76"/>
    </row>
    <row r="77" spans="1:9" ht="23.25" x14ac:dyDescent="0.25">
      <c r="A77" s="74">
        <v>4120000</v>
      </c>
      <c r="B77" s="74" t="s">
        <v>137</v>
      </c>
      <c r="C77" s="75">
        <v>29874.66</v>
      </c>
      <c r="D77" s="75">
        <v>16816.650000000001</v>
      </c>
      <c r="E77" s="77">
        <v>0</v>
      </c>
      <c r="F77" s="75">
        <v>16816.650000000001</v>
      </c>
      <c r="G77" s="76"/>
      <c r="H77" s="75">
        <v>46691.31</v>
      </c>
      <c r="I77" s="76"/>
    </row>
    <row r="78" spans="1:9" ht="34.5" x14ac:dyDescent="0.25">
      <c r="A78" s="74">
        <v>412000000</v>
      </c>
      <c r="B78" s="74" t="s">
        <v>138</v>
      </c>
      <c r="C78" s="75">
        <v>29874.66</v>
      </c>
      <c r="D78" s="75">
        <v>16816.650000000001</v>
      </c>
      <c r="E78" s="77">
        <v>0</v>
      </c>
      <c r="F78" s="75">
        <v>16816.650000000001</v>
      </c>
      <c r="G78" s="76"/>
      <c r="H78" s="75">
        <v>46691.31</v>
      </c>
      <c r="I78" s="76"/>
    </row>
    <row r="79" spans="1:9" x14ac:dyDescent="0.25">
      <c r="A79" s="74">
        <v>4121</v>
      </c>
      <c r="B79" s="74" t="s">
        <v>139</v>
      </c>
      <c r="C79" s="77">
        <v>142.35</v>
      </c>
      <c r="D79" s="77">
        <v>80.3</v>
      </c>
      <c r="E79" s="77">
        <v>0</v>
      </c>
      <c r="F79" s="77">
        <v>80.3</v>
      </c>
      <c r="G79" s="76"/>
      <c r="H79" s="77">
        <v>222.65</v>
      </c>
      <c r="I79" s="76"/>
    </row>
    <row r="80" spans="1:9" ht="23.25" x14ac:dyDescent="0.25">
      <c r="A80" s="74">
        <v>4121000</v>
      </c>
      <c r="B80" s="74" t="s">
        <v>140</v>
      </c>
      <c r="C80" s="77">
        <v>142.35</v>
      </c>
      <c r="D80" s="77">
        <v>80.3</v>
      </c>
      <c r="E80" s="77">
        <v>0</v>
      </c>
      <c r="F80" s="77">
        <v>80.3</v>
      </c>
      <c r="G80" s="76"/>
      <c r="H80" s="77">
        <v>222.65</v>
      </c>
      <c r="I80" s="76"/>
    </row>
    <row r="81" spans="1:9" ht="23.25" x14ac:dyDescent="0.25">
      <c r="A81" s="74">
        <v>412100000</v>
      </c>
      <c r="B81" s="74" t="s">
        <v>141</v>
      </c>
      <c r="C81" s="77">
        <v>142.35</v>
      </c>
      <c r="D81" s="77">
        <v>80.3</v>
      </c>
      <c r="E81" s="77">
        <v>0</v>
      </c>
      <c r="F81" s="77">
        <v>80.3</v>
      </c>
      <c r="G81" s="76"/>
      <c r="H81" s="77">
        <v>222.65</v>
      </c>
      <c r="I81" s="76"/>
    </row>
    <row r="82" spans="1:9" x14ac:dyDescent="0.25">
      <c r="A82" s="74">
        <v>413</v>
      </c>
      <c r="B82" s="74" t="s">
        <v>142</v>
      </c>
      <c r="C82" s="75">
        <v>8621.5300000000007</v>
      </c>
      <c r="D82" s="75">
        <v>4864.2</v>
      </c>
      <c r="E82" s="77">
        <v>0</v>
      </c>
      <c r="F82" s="75">
        <v>4864.2</v>
      </c>
      <c r="G82" s="76"/>
      <c r="H82" s="75">
        <v>13485.73</v>
      </c>
      <c r="I82" s="76"/>
    </row>
    <row r="83" spans="1:9" x14ac:dyDescent="0.25">
      <c r="A83" s="74">
        <v>4130</v>
      </c>
      <c r="B83" s="74" t="s">
        <v>143</v>
      </c>
      <c r="C83" s="75">
        <v>8621.5300000000007</v>
      </c>
      <c r="D83" s="75">
        <v>4864.2</v>
      </c>
      <c r="E83" s="77">
        <v>0</v>
      </c>
      <c r="F83" s="75">
        <v>4864.2</v>
      </c>
      <c r="G83" s="76"/>
      <c r="H83" s="75">
        <v>13485.73</v>
      </c>
      <c r="I83" s="76"/>
    </row>
    <row r="84" spans="1:9" x14ac:dyDescent="0.25">
      <c r="A84" s="74">
        <v>4130000</v>
      </c>
      <c r="B84" s="74" t="s">
        <v>144</v>
      </c>
      <c r="C84" s="75">
        <v>8621.5300000000007</v>
      </c>
      <c r="D84" s="75">
        <v>4864.2</v>
      </c>
      <c r="E84" s="77">
        <v>0</v>
      </c>
      <c r="F84" s="75">
        <v>4864.2</v>
      </c>
      <c r="G84" s="76"/>
      <c r="H84" s="75">
        <v>13485.73</v>
      </c>
      <c r="I84" s="76"/>
    </row>
    <row r="85" spans="1:9" x14ac:dyDescent="0.25">
      <c r="A85" s="74">
        <v>413000000</v>
      </c>
      <c r="B85" s="74" t="s">
        <v>145</v>
      </c>
      <c r="C85" s="75">
        <v>8621.5300000000007</v>
      </c>
      <c r="D85" s="75">
        <v>4864.2</v>
      </c>
      <c r="E85" s="77">
        <v>0</v>
      </c>
      <c r="F85" s="75">
        <v>4864.2</v>
      </c>
      <c r="G85" s="76"/>
      <c r="H85" s="75">
        <v>13485.73</v>
      </c>
      <c r="I85" s="76"/>
    </row>
    <row r="86" spans="1:9" ht="23.25" x14ac:dyDescent="0.25">
      <c r="A86" s="74">
        <v>414</v>
      </c>
      <c r="B86" s="74" t="s">
        <v>146</v>
      </c>
      <c r="C86" s="75">
        <v>1889.96</v>
      </c>
      <c r="D86" s="75">
        <v>1089.8</v>
      </c>
      <c r="E86" s="77">
        <v>0</v>
      </c>
      <c r="F86" s="75">
        <v>1089.8</v>
      </c>
      <c r="G86" s="76"/>
      <c r="H86" s="75">
        <v>2979.76</v>
      </c>
      <c r="I86" s="76"/>
    </row>
    <row r="87" spans="1:9" x14ac:dyDescent="0.25">
      <c r="A87" s="74">
        <v>4141</v>
      </c>
      <c r="B87" s="74" t="s">
        <v>147</v>
      </c>
      <c r="C87" s="77">
        <v>554.59</v>
      </c>
      <c r="D87" s="77">
        <v>313.94</v>
      </c>
      <c r="E87" s="77">
        <v>0</v>
      </c>
      <c r="F87" s="77">
        <v>313.94</v>
      </c>
      <c r="G87" s="76"/>
      <c r="H87" s="77">
        <v>868.53</v>
      </c>
      <c r="I87" s="76"/>
    </row>
    <row r="88" spans="1:9" x14ac:dyDescent="0.25">
      <c r="A88" s="74">
        <v>4141020</v>
      </c>
      <c r="B88" s="74" t="s">
        <v>148</v>
      </c>
      <c r="C88" s="77">
        <v>481.63</v>
      </c>
      <c r="D88" s="77">
        <v>271.7</v>
      </c>
      <c r="E88" s="77">
        <v>0</v>
      </c>
      <c r="F88" s="77">
        <v>271.7</v>
      </c>
      <c r="G88" s="76"/>
      <c r="H88" s="77">
        <v>753.33</v>
      </c>
      <c r="I88" s="76"/>
    </row>
    <row r="89" spans="1:9" x14ac:dyDescent="0.25">
      <c r="A89" s="74">
        <v>414102000</v>
      </c>
      <c r="B89" s="74" t="s">
        <v>149</v>
      </c>
      <c r="C89" s="77">
        <v>481.63</v>
      </c>
      <c r="D89" s="77">
        <v>271.7</v>
      </c>
      <c r="E89" s="77">
        <v>0</v>
      </c>
      <c r="F89" s="77">
        <v>271.7</v>
      </c>
      <c r="G89" s="76"/>
      <c r="H89" s="77">
        <v>753.33</v>
      </c>
      <c r="I89" s="76"/>
    </row>
    <row r="90" spans="1:9" x14ac:dyDescent="0.25">
      <c r="A90" s="74">
        <v>4141090</v>
      </c>
      <c r="B90" s="74" t="s">
        <v>115</v>
      </c>
      <c r="C90" s="77">
        <v>72.959999999999994</v>
      </c>
      <c r="D90" s="77">
        <v>42.24</v>
      </c>
      <c r="E90" s="77">
        <v>0</v>
      </c>
      <c r="F90" s="77">
        <v>42.24</v>
      </c>
      <c r="G90" s="76"/>
      <c r="H90" s="77">
        <v>115.2</v>
      </c>
      <c r="I90" s="76"/>
    </row>
    <row r="91" spans="1:9" x14ac:dyDescent="0.25">
      <c r="A91" s="74">
        <v>414109000</v>
      </c>
      <c r="B91" s="74" t="s">
        <v>116</v>
      </c>
      <c r="C91" s="77">
        <v>72.959999999999994</v>
      </c>
      <c r="D91" s="77">
        <v>42.24</v>
      </c>
      <c r="E91" s="77">
        <v>0</v>
      </c>
      <c r="F91" s="77">
        <v>42.24</v>
      </c>
      <c r="G91" s="76"/>
      <c r="H91" s="77">
        <v>115.2</v>
      </c>
      <c r="I91" s="76"/>
    </row>
    <row r="92" spans="1:9" x14ac:dyDescent="0.25">
      <c r="A92" s="74">
        <v>4143</v>
      </c>
      <c r="B92" s="74" t="s">
        <v>150</v>
      </c>
      <c r="C92" s="75">
        <v>1333.45</v>
      </c>
      <c r="D92" s="77">
        <v>775.86</v>
      </c>
      <c r="E92" s="77">
        <v>0</v>
      </c>
      <c r="F92" s="77">
        <v>775.86</v>
      </c>
      <c r="G92" s="76"/>
      <c r="H92" s="75">
        <v>2109.31</v>
      </c>
      <c r="I92" s="76"/>
    </row>
    <row r="93" spans="1:9" x14ac:dyDescent="0.25">
      <c r="A93" s="74">
        <v>4143000</v>
      </c>
      <c r="B93" s="74" t="s">
        <v>151</v>
      </c>
      <c r="C93" s="75">
        <v>1333.45</v>
      </c>
      <c r="D93" s="77">
        <v>775.86</v>
      </c>
      <c r="E93" s="77">
        <v>0</v>
      </c>
      <c r="F93" s="77">
        <v>775.86</v>
      </c>
      <c r="G93" s="76"/>
      <c r="H93" s="75">
        <v>2109.31</v>
      </c>
      <c r="I93" s="76"/>
    </row>
    <row r="94" spans="1:9" ht="23.25" x14ac:dyDescent="0.25">
      <c r="A94" s="74">
        <v>414300000</v>
      </c>
      <c r="B94" s="74" t="s">
        <v>152</v>
      </c>
      <c r="C94" s="75">
        <v>1333.45</v>
      </c>
      <c r="D94" s="77">
        <v>775.86</v>
      </c>
      <c r="E94" s="77">
        <v>0</v>
      </c>
      <c r="F94" s="77">
        <v>775.86</v>
      </c>
      <c r="G94" s="76"/>
      <c r="H94" s="75">
        <v>2109.31</v>
      </c>
      <c r="I94" s="76"/>
    </row>
    <row r="95" spans="1:9" x14ac:dyDescent="0.25">
      <c r="A95" s="74">
        <v>43</v>
      </c>
      <c r="B95" s="74" t="s">
        <v>153</v>
      </c>
      <c r="C95" s="77">
        <v>0</v>
      </c>
      <c r="D95" s="77">
        <v>1.7</v>
      </c>
      <c r="E95" s="77">
        <v>0</v>
      </c>
      <c r="F95" s="77">
        <v>1.7</v>
      </c>
      <c r="G95" s="76"/>
      <c r="H95" s="77">
        <v>1.7</v>
      </c>
      <c r="I95" s="76"/>
    </row>
    <row r="96" spans="1:9" x14ac:dyDescent="0.25">
      <c r="A96" s="74">
        <v>430</v>
      </c>
      <c r="B96" s="74" t="s">
        <v>153</v>
      </c>
      <c r="C96" s="77">
        <v>0</v>
      </c>
      <c r="D96" s="77">
        <v>1.7</v>
      </c>
      <c r="E96" s="77">
        <v>0</v>
      </c>
      <c r="F96" s="77">
        <v>1.7</v>
      </c>
      <c r="G96" s="76"/>
      <c r="H96" s="77">
        <v>1.7</v>
      </c>
      <c r="I96" s="76"/>
    </row>
    <row r="97" spans="1:9" x14ac:dyDescent="0.25">
      <c r="A97" s="74">
        <v>4301</v>
      </c>
      <c r="B97" s="74" t="s">
        <v>154</v>
      </c>
      <c r="C97" s="77">
        <v>0</v>
      </c>
      <c r="D97" s="77">
        <v>1.7</v>
      </c>
      <c r="E97" s="77">
        <v>0</v>
      </c>
      <c r="F97" s="77">
        <v>1.7</v>
      </c>
      <c r="G97" s="76"/>
      <c r="H97" s="77">
        <v>1.7</v>
      </c>
      <c r="I97" s="76"/>
    </row>
    <row r="98" spans="1:9" x14ac:dyDescent="0.25">
      <c r="A98" s="74">
        <v>4301000</v>
      </c>
      <c r="B98" s="74" t="s">
        <v>154</v>
      </c>
      <c r="C98" s="77">
        <v>0</v>
      </c>
      <c r="D98" s="77">
        <v>1.7</v>
      </c>
      <c r="E98" s="77">
        <v>0</v>
      </c>
      <c r="F98" s="77">
        <v>1.7</v>
      </c>
      <c r="G98" s="76"/>
      <c r="H98" s="77">
        <v>1.7</v>
      </c>
      <c r="I98" s="76"/>
    </row>
    <row r="99" spans="1:9" x14ac:dyDescent="0.25">
      <c r="A99" s="74">
        <v>430100000</v>
      </c>
      <c r="B99" s="74" t="s">
        <v>155</v>
      </c>
      <c r="C99" s="77">
        <v>0</v>
      </c>
      <c r="D99" s="77">
        <v>1.7</v>
      </c>
      <c r="E99" s="77">
        <v>0</v>
      </c>
      <c r="F99" s="77">
        <v>1.7</v>
      </c>
      <c r="G99" s="76"/>
      <c r="H99" s="77">
        <v>1.7</v>
      </c>
      <c r="I99" s="76"/>
    </row>
    <row r="100" spans="1:9" x14ac:dyDescent="0.25">
      <c r="A100" s="74">
        <v>5</v>
      </c>
      <c r="B100" s="74" t="s">
        <v>156</v>
      </c>
      <c r="C100" s="75">
        <v>75576.7</v>
      </c>
      <c r="D100" s="77">
        <v>0</v>
      </c>
      <c r="E100" s="75">
        <v>43059.18</v>
      </c>
      <c r="F100" s="75">
        <v>-43059.18</v>
      </c>
      <c r="G100" s="76"/>
      <c r="H100" s="75">
        <v>118635.88</v>
      </c>
      <c r="I100" s="76"/>
    </row>
    <row r="101" spans="1:9" x14ac:dyDescent="0.25">
      <c r="A101" s="74">
        <v>51</v>
      </c>
      <c r="B101" s="74" t="s">
        <v>157</v>
      </c>
      <c r="C101" s="75">
        <v>75576.7</v>
      </c>
      <c r="D101" s="77">
        <v>0</v>
      </c>
      <c r="E101" s="75">
        <v>43059.18</v>
      </c>
      <c r="F101" s="75">
        <v>-43059.18</v>
      </c>
      <c r="G101" s="76"/>
      <c r="H101" s="75">
        <v>118635.88</v>
      </c>
      <c r="I101" s="76"/>
    </row>
    <row r="102" spans="1:9" x14ac:dyDescent="0.25">
      <c r="A102" s="74">
        <v>510</v>
      </c>
      <c r="B102" s="74" t="s">
        <v>158</v>
      </c>
      <c r="C102" s="75">
        <v>1439.54</v>
      </c>
      <c r="D102" s="77">
        <v>0</v>
      </c>
      <c r="E102" s="77">
        <v>758.34</v>
      </c>
      <c r="F102" s="77">
        <v>-758.34</v>
      </c>
      <c r="G102" s="76"/>
      <c r="H102" s="75">
        <v>2197.88</v>
      </c>
      <c r="I102" s="76"/>
    </row>
    <row r="103" spans="1:9" x14ac:dyDescent="0.25">
      <c r="A103" s="74">
        <v>5100</v>
      </c>
      <c r="B103" s="74" t="s">
        <v>159</v>
      </c>
      <c r="C103" s="75">
        <v>1439.54</v>
      </c>
      <c r="D103" s="77">
        <v>0</v>
      </c>
      <c r="E103" s="77">
        <v>758.34</v>
      </c>
      <c r="F103" s="77">
        <v>-758.34</v>
      </c>
      <c r="G103" s="76"/>
      <c r="H103" s="75">
        <v>2197.88</v>
      </c>
      <c r="I103" s="76"/>
    </row>
    <row r="104" spans="1:9" x14ac:dyDescent="0.25">
      <c r="A104" s="74">
        <v>5100000</v>
      </c>
      <c r="B104" s="74" t="s">
        <v>160</v>
      </c>
      <c r="C104" s="75">
        <v>1439.54</v>
      </c>
      <c r="D104" s="77">
        <v>0</v>
      </c>
      <c r="E104" s="77">
        <v>758.34</v>
      </c>
      <c r="F104" s="77">
        <v>-758.34</v>
      </c>
      <c r="G104" s="76"/>
      <c r="H104" s="75">
        <v>2197.88</v>
      </c>
      <c r="I104" s="76"/>
    </row>
    <row r="105" spans="1:9" x14ac:dyDescent="0.25">
      <c r="A105" s="74">
        <v>510000000</v>
      </c>
      <c r="B105" s="74" t="s">
        <v>161</v>
      </c>
      <c r="C105" s="75">
        <v>1439.54</v>
      </c>
      <c r="D105" s="77">
        <v>0</v>
      </c>
      <c r="E105" s="77">
        <v>758.34</v>
      </c>
      <c r="F105" s="77">
        <v>-758.34</v>
      </c>
      <c r="G105" s="76"/>
      <c r="H105" s="75">
        <v>2197.88</v>
      </c>
      <c r="I105" s="76"/>
    </row>
    <row r="106" spans="1:9" x14ac:dyDescent="0.25">
      <c r="A106" s="74">
        <v>511</v>
      </c>
      <c r="B106" s="74" t="s">
        <v>162</v>
      </c>
      <c r="C106" s="75">
        <v>74137.16</v>
      </c>
      <c r="D106" s="77">
        <v>0</v>
      </c>
      <c r="E106" s="75">
        <v>42300.84</v>
      </c>
      <c r="F106" s="75">
        <v>-42300.84</v>
      </c>
      <c r="G106" s="76"/>
      <c r="H106" s="75">
        <v>116438</v>
      </c>
      <c r="I106" s="76"/>
    </row>
    <row r="107" spans="1:9" x14ac:dyDescent="0.25">
      <c r="A107" s="74">
        <v>5110</v>
      </c>
      <c r="B107" s="74" t="s">
        <v>163</v>
      </c>
      <c r="C107" s="75">
        <v>74137.16</v>
      </c>
      <c r="D107" s="77">
        <v>0</v>
      </c>
      <c r="E107" s="75">
        <v>42300.84</v>
      </c>
      <c r="F107" s="75">
        <v>-42300.84</v>
      </c>
      <c r="G107" s="76"/>
      <c r="H107" s="75">
        <v>116438</v>
      </c>
      <c r="I107" s="76"/>
    </row>
    <row r="108" spans="1:9" x14ac:dyDescent="0.25">
      <c r="A108" s="74">
        <v>5110010</v>
      </c>
      <c r="B108" s="74" t="s">
        <v>164</v>
      </c>
      <c r="C108" s="75">
        <v>74137.16</v>
      </c>
      <c r="D108" s="77">
        <v>0</v>
      </c>
      <c r="E108" s="75">
        <v>42300.84</v>
      </c>
      <c r="F108" s="75">
        <v>-42300.84</v>
      </c>
      <c r="G108" s="76"/>
      <c r="H108" s="75">
        <v>116438</v>
      </c>
      <c r="I108" s="76"/>
    </row>
    <row r="109" spans="1:9" x14ac:dyDescent="0.25">
      <c r="A109" s="74">
        <v>511001000</v>
      </c>
      <c r="B109" s="74" t="s">
        <v>165</v>
      </c>
      <c r="C109" s="75">
        <v>74137.16</v>
      </c>
      <c r="D109" s="77">
        <v>0</v>
      </c>
      <c r="E109" s="75">
        <v>42300.84</v>
      </c>
      <c r="F109" s="75">
        <v>-42300.84</v>
      </c>
      <c r="G109" s="76"/>
      <c r="H109" s="75">
        <v>116438</v>
      </c>
      <c r="I109" s="76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57"/>
  <sheetViews>
    <sheetView showGridLines="0" tabSelected="1" topLeftCell="A19" zoomScaleNormal="100" workbookViewId="0">
      <selection activeCell="F32" sqref="F32"/>
    </sheetView>
  </sheetViews>
  <sheetFormatPr baseColWidth="10" defaultColWidth="11.42578125" defaultRowHeight="12.75" x14ac:dyDescent="0.2"/>
  <cols>
    <col min="1" max="1" width="5.28515625" style="27" customWidth="1"/>
    <col min="2" max="2" width="56" style="27" customWidth="1"/>
    <col min="3" max="3" width="14.85546875" style="30" hidden="1" customWidth="1"/>
    <col min="4" max="4" width="29" style="97" customWidth="1"/>
    <col min="5" max="5" width="16" style="26" customWidth="1"/>
    <col min="6" max="6" width="15.42578125" style="27" bestFit="1" customWidth="1"/>
    <col min="7" max="7" width="11.42578125" style="27"/>
    <col min="8" max="9" width="11.5703125" style="27" bestFit="1" customWidth="1"/>
    <col min="10" max="10" width="12.85546875" style="27" bestFit="1" customWidth="1"/>
    <col min="11" max="16384" width="11.42578125" style="27"/>
  </cols>
  <sheetData>
    <row r="1" spans="2:6" x14ac:dyDescent="0.2">
      <c r="B1" s="24"/>
      <c r="C1" s="25"/>
      <c r="D1" s="98"/>
    </row>
    <row r="2" spans="2:6" x14ac:dyDescent="0.2">
      <c r="B2" s="24"/>
      <c r="C2" s="25"/>
      <c r="D2" s="98"/>
    </row>
    <row r="3" spans="2:6" x14ac:dyDescent="0.2">
      <c r="B3" s="160" t="s">
        <v>205</v>
      </c>
      <c r="C3" s="160"/>
      <c r="D3" s="160"/>
    </row>
    <row r="4" spans="2:6" x14ac:dyDescent="0.2">
      <c r="B4" s="160" t="s">
        <v>0</v>
      </c>
      <c r="C4" s="160"/>
      <c r="D4" s="160"/>
    </row>
    <row r="5" spans="2:6" ht="14.25" customHeight="1" x14ac:dyDescent="0.2">
      <c r="B5" s="161" t="s">
        <v>49</v>
      </c>
      <c r="C5" s="161"/>
      <c r="D5" s="161"/>
    </row>
    <row r="6" spans="2:6" ht="14.25" customHeight="1" x14ac:dyDescent="0.2">
      <c r="B6" s="161" t="s">
        <v>50</v>
      </c>
      <c r="C6" s="161"/>
      <c r="D6" s="161"/>
    </row>
    <row r="7" spans="2:6" x14ac:dyDescent="0.2">
      <c r="B7" s="159" t="s">
        <v>1</v>
      </c>
      <c r="C7" s="159"/>
      <c r="D7" s="159"/>
    </row>
    <row r="8" spans="2:6" x14ac:dyDescent="0.2">
      <c r="B8" s="160" t="s">
        <v>45</v>
      </c>
      <c r="C8" s="160"/>
      <c r="D8" s="160"/>
    </row>
    <row r="9" spans="2:6" ht="17.25" customHeight="1" x14ac:dyDescent="0.2">
      <c r="B9" s="159" t="s">
        <v>218</v>
      </c>
      <c r="C9" s="159"/>
      <c r="D9" s="159"/>
    </row>
    <row r="10" spans="2:6" ht="17.25" customHeight="1" thickBot="1" x14ac:dyDescent="0.25">
      <c r="B10" s="158" t="s">
        <v>2</v>
      </c>
      <c r="C10" s="158"/>
      <c r="D10" s="158"/>
      <c r="E10" s="28"/>
    </row>
    <row r="11" spans="2:6" ht="8.25" customHeight="1" x14ac:dyDescent="0.2">
      <c r="B11" s="27" t="s">
        <v>3</v>
      </c>
      <c r="E11" s="28"/>
    </row>
    <row r="12" spans="2:6" ht="14.25" customHeight="1" x14ac:dyDescent="0.2">
      <c r="B12" s="132"/>
      <c r="C12" s="133" t="s">
        <v>17</v>
      </c>
      <c r="D12" s="152">
        <v>44651</v>
      </c>
      <c r="E12" s="32"/>
    </row>
    <row r="13" spans="2:6" x14ac:dyDescent="0.2">
      <c r="B13" s="134" t="s">
        <v>4</v>
      </c>
      <c r="C13" s="135"/>
      <c r="D13" s="136"/>
      <c r="E13" s="33"/>
    </row>
    <row r="14" spans="2:6" x14ac:dyDescent="0.2">
      <c r="B14" s="134" t="s">
        <v>51</v>
      </c>
      <c r="C14" s="137"/>
      <c r="D14" s="138">
        <f>SUM(D15:D18)</f>
        <v>194479252.40000001</v>
      </c>
      <c r="E14" s="33"/>
      <c r="F14" s="125"/>
    </row>
    <row r="15" spans="2:6" ht="14.25" customHeight="1" x14ac:dyDescent="0.2">
      <c r="B15" s="139" t="s">
        <v>5</v>
      </c>
      <c r="C15" s="140">
        <v>6</v>
      </c>
      <c r="D15" s="141">
        <v>5315393.3099999996</v>
      </c>
      <c r="E15" s="35"/>
    </row>
    <row r="16" spans="2:6" ht="14.25" customHeight="1" x14ac:dyDescent="0.2">
      <c r="B16" s="139" t="s">
        <v>206</v>
      </c>
      <c r="C16" s="140"/>
      <c r="D16" s="141">
        <v>188808720.90000001</v>
      </c>
      <c r="E16" s="35"/>
    </row>
    <row r="17" spans="2:10" ht="13.5" customHeight="1" x14ac:dyDescent="0.2">
      <c r="B17" s="139" t="s">
        <v>23</v>
      </c>
      <c r="C17" s="140">
        <v>8</v>
      </c>
      <c r="D17" s="141">
        <v>12262.5</v>
      </c>
      <c r="E17" s="28"/>
    </row>
    <row r="18" spans="2:10" ht="13.5" customHeight="1" x14ac:dyDescent="0.2">
      <c r="B18" s="139" t="s">
        <v>6</v>
      </c>
      <c r="C18" s="140"/>
      <c r="D18" s="141">
        <v>342875.69</v>
      </c>
      <c r="E18" s="28"/>
    </row>
    <row r="19" spans="2:10" ht="13.5" thickBot="1" x14ac:dyDescent="0.25">
      <c r="B19" s="134" t="s">
        <v>52</v>
      </c>
      <c r="C19" s="137"/>
      <c r="D19" s="144">
        <f>SUM(D15:D18)</f>
        <v>194479252.40000001</v>
      </c>
      <c r="E19" s="35"/>
    </row>
    <row r="20" spans="2:10" ht="13.5" thickTop="1" x14ac:dyDescent="0.2">
      <c r="B20" s="132"/>
      <c r="C20" s="142"/>
      <c r="D20" s="143"/>
      <c r="E20" s="28"/>
    </row>
    <row r="21" spans="2:10" x14ac:dyDescent="0.2">
      <c r="B21" s="134" t="s">
        <v>7</v>
      </c>
      <c r="C21" s="135"/>
      <c r="D21" s="136"/>
      <c r="E21" s="28"/>
    </row>
    <row r="22" spans="2:10" x14ac:dyDescent="0.2">
      <c r="B22" s="134" t="s">
        <v>53</v>
      </c>
      <c r="C22" s="137"/>
      <c r="D22" s="145">
        <f>SUM(D23:D24)</f>
        <v>25881724.129999999</v>
      </c>
      <c r="E22" s="28"/>
      <c r="F22" s="155"/>
    </row>
    <row r="23" spans="2:10" x14ac:dyDescent="0.2">
      <c r="B23" s="132" t="s">
        <v>24</v>
      </c>
      <c r="C23" s="142">
        <v>13</v>
      </c>
      <c r="D23" s="143">
        <v>20049862.93</v>
      </c>
      <c r="E23" s="28"/>
    </row>
    <row r="24" spans="2:10" ht="15" customHeight="1" x14ac:dyDescent="0.2">
      <c r="B24" s="132" t="s">
        <v>8</v>
      </c>
      <c r="C24" s="142">
        <v>11</v>
      </c>
      <c r="D24" s="143">
        <v>5831861.2000000002</v>
      </c>
      <c r="E24" s="92"/>
      <c r="F24" s="79"/>
      <c r="G24" s="79"/>
      <c r="H24" s="79"/>
      <c r="I24" s="79"/>
      <c r="J24" s="79"/>
    </row>
    <row r="25" spans="2:10" ht="15" customHeight="1" x14ac:dyDescent="0.2">
      <c r="B25" s="132"/>
      <c r="C25" s="142"/>
      <c r="D25" s="143"/>
      <c r="E25" s="28"/>
    </row>
    <row r="26" spans="2:10" x14ac:dyDescent="0.2">
      <c r="B26" s="134" t="s">
        <v>25</v>
      </c>
      <c r="C26" s="142"/>
      <c r="D26" s="145">
        <f>SUM(D27:D28)</f>
        <v>0</v>
      </c>
      <c r="E26" s="28"/>
    </row>
    <row r="27" spans="2:10" x14ac:dyDescent="0.2">
      <c r="B27" s="132" t="s">
        <v>62</v>
      </c>
      <c r="C27" s="142">
        <v>13</v>
      </c>
      <c r="D27" s="143">
        <v>0</v>
      </c>
      <c r="E27" s="28"/>
    </row>
    <row r="28" spans="2:10" x14ac:dyDescent="0.2">
      <c r="B28" s="132" t="s">
        <v>63</v>
      </c>
      <c r="C28" s="142"/>
      <c r="D28" s="143">
        <v>0</v>
      </c>
      <c r="E28" s="28"/>
    </row>
    <row r="29" spans="2:10" x14ac:dyDescent="0.2">
      <c r="B29" s="134" t="s">
        <v>54</v>
      </c>
      <c r="C29" s="137"/>
      <c r="D29" s="146">
        <f>+D26+D22</f>
        <v>25881724.129999999</v>
      </c>
      <c r="E29" s="35"/>
    </row>
    <row r="30" spans="2:10" ht="7.5" customHeight="1" x14ac:dyDescent="0.2">
      <c r="B30" s="134"/>
      <c r="C30" s="137"/>
      <c r="D30" s="147"/>
      <c r="E30" s="35"/>
    </row>
    <row r="31" spans="2:10" x14ac:dyDescent="0.2">
      <c r="B31" s="134" t="s">
        <v>9</v>
      </c>
      <c r="C31" s="142">
        <v>15</v>
      </c>
      <c r="D31" s="143"/>
      <c r="E31" s="28"/>
    </row>
    <row r="32" spans="2:10" x14ac:dyDescent="0.2">
      <c r="B32" s="132" t="s">
        <v>10</v>
      </c>
      <c r="C32" s="142"/>
      <c r="D32" s="148">
        <v>165775000</v>
      </c>
      <c r="E32" s="28"/>
      <c r="F32" s="43"/>
    </row>
    <row r="33" spans="2:10" x14ac:dyDescent="0.2">
      <c r="B33" s="132" t="s">
        <v>214</v>
      </c>
      <c r="C33" s="142"/>
      <c r="D33" s="143">
        <v>0</v>
      </c>
      <c r="E33" s="28"/>
      <c r="F33" s="43"/>
    </row>
    <row r="34" spans="2:10" x14ac:dyDescent="0.2">
      <c r="B34" s="132" t="s">
        <v>192</v>
      </c>
      <c r="C34" s="142"/>
      <c r="D34" s="143">
        <f>+'Estado de Resultados acumulado'!E30</f>
        <v>2822528.27</v>
      </c>
      <c r="E34" s="28"/>
    </row>
    <row r="35" spans="2:10" x14ac:dyDescent="0.2">
      <c r="B35" s="134" t="s">
        <v>55</v>
      </c>
      <c r="C35" s="137"/>
      <c r="D35" s="149">
        <f>SUM(D32:D34)</f>
        <v>168597528.27000001</v>
      </c>
      <c r="E35" s="28"/>
      <c r="H35" s="43"/>
      <c r="I35" s="43"/>
      <c r="J35" s="43"/>
    </row>
    <row r="36" spans="2:10" ht="8.25" customHeight="1" x14ac:dyDescent="0.2">
      <c r="B36" s="134"/>
      <c r="C36" s="137"/>
      <c r="D36" s="147"/>
      <c r="E36" s="28"/>
    </row>
    <row r="37" spans="2:10" ht="13.5" thickBot="1" x14ac:dyDescent="0.25">
      <c r="B37" s="134" t="s">
        <v>56</v>
      </c>
      <c r="C37" s="137"/>
      <c r="D37" s="150">
        <f>+D29+D35</f>
        <v>194479252.40000001</v>
      </c>
      <c r="E37" s="35"/>
      <c r="F37" s="125"/>
      <c r="J37" s="43"/>
    </row>
    <row r="38" spans="2:10" ht="6" customHeight="1" thickTop="1" x14ac:dyDescent="0.2">
      <c r="B38" s="132"/>
      <c r="C38" s="137"/>
      <c r="D38" s="147"/>
      <c r="E38" s="35"/>
    </row>
    <row r="39" spans="2:10" x14ac:dyDescent="0.2">
      <c r="B39" s="134" t="s">
        <v>26</v>
      </c>
      <c r="C39" s="137"/>
      <c r="D39" s="151">
        <v>6631</v>
      </c>
      <c r="E39" s="35"/>
    </row>
    <row r="40" spans="2:10" x14ac:dyDescent="0.2">
      <c r="B40" s="134" t="s">
        <v>27</v>
      </c>
      <c r="C40" s="137"/>
      <c r="D40" s="165">
        <v>25425.65650279</v>
      </c>
      <c r="E40" s="35"/>
    </row>
    <row r="41" spans="2:10" ht="13.5" thickBot="1" x14ac:dyDescent="0.25">
      <c r="B41" s="36"/>
      <c r="C41" s="37"/>
      <c r="D41" s="99"/>
      <c r="E41" s="28"/>
      <c r="F41" s="125"/>
    </row>
    <row r="42" spans="2:10" x14ac:dyDescent="0.2">
      <c r="B42" s="29"/>
      <c r="C42" s="34"/>
      <c r="D42" s="100"/>
      <c r="E42" s="28"/>
    </row>
    <row r="43" spans="2:10" x14ac:dyDescent="0.2">
      <c r="B43" s="1"/>
    </row>
    <row r="48" spans="2:10" x14ac:dyDescent="0.2">
      <c r="C48" s="13"/>
      <c r="D48" s="101"/>
      <c r="E48" s="14"/>
    </row>
    <row r="49" spans="2:5" ht="12.75" customHeight="1" x14ac:dyDescent="0.2">
      <c r="B49" s="38" t="s">
        <v>208</v>
      </c>
      <c r="C49" s="157" t="s">
        <v>30</v>
      </c>
      <c r="D49" s="157"/>
      <c r="E49" s="16"/>
    </row>
    <row r="50" spans="2:5" x14ac:dyDescent="0.2">
      <c r="B50" s="38" t="s">
        <v>182</v>
      </c>
      <c r="C50" s="157" t="s">
        <v>57</v>
      </c>
      <c r="D50" s="157"/>
      <c r="E50" s="18"/>
    </row>
    <row r="51" spans="2:5" x14ac:dyDescent="0.2">
      <c r="C51" s="20"/>
      <c r="D51" s="102"/>
      <c r="E51" s="18"/>
    </row>
    <row r="52" spans="2:5" x14ac:dyDescent="0.2">
      <c r="C52" s="20"/>
      <c r="D52" s="102"/>
      <c r="E52" s="18"/>
    </row>
    <row r="53" spans="2:5" x14ac:dyDescent="0.2">
      <c r="C53" s="20"/>
      <c r="D53" s="102"/>
      <c r="E53" s="18"/>
    </row>
    <row r="54" spans="2:5" x14ac:dyDescent="0.2">
      <c r="B54" s="19"/>
      <c r="C54" s="20"/>
      <c r="D54" s="102"/>
      <c r="E54" s="18"/>
    </row>
    <row r="55" spans="2:5" x14ac:dyDescent="0.2">
      <c r="B55" s="19"/>
      <c r="C55" s="20"/>
      <c r="D55" s="102"/>
      <c r="E55" s="18"/>
    </row>
    <row r="56" spans="2:5" ht="15" customHeight="1" x14ac:dyDescent="0.2">
      <c r="B56" s="38" t="s">
        <v>207</v>
      </c>
      <c r="C56" s="157" t="s">
        <v>215</v>
      </c>
      <c r="D56" s="157"/>
      <c r="E56" s="22"/>
    </row>
    <row r="57" spans="2:5" ht="15" customHeight="1" x14ac:dyDescent="0.2">
      <c r="B57" s="38" t="s">
        <v>209</v>
      </c>
      <c r="C57" s="157" t="s">
        <v>216</v>
      </c>
      <c r="D57" s="157"/>
      <c r="E57" s="22"/>
    </row>
  </sheetData>
  <mergeCells count="12">
    <mergeCell ref="B9:D9"/>
    <mergeCell ref="B3:D3"/>
    <mergeCell ref="B4:D4"/>
    <mergeCell ref="B5:D5"/>
    <mergeCell ref="B7:D7"/>
    <mergeCell ref="B8:D8"/>
    <mergeCell ref="B6:D6"/>
    <mergeCell ref="C57:D57"/>
    <mergeCell ref="B10:D10"/>
    <mergeCell ref="C49:D49"/>
    <mergeCell ref="C50:D50"/>
    <mergeCell ref="C56:D56"/>
  </mergeCells>
  <printOptions verticalCentered="1"/>
  <pageMargins left="1.299212598425197" right="0.70866141732283472" top="0.74803149606299213" bottom="0.74803149606299213" header="0.31496062992125984" footer="0.31496062992125984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M52"/>
  <sheetViews>
    <sheetView showGridLines="0" topLeftCell="A16" zoomScale="87" zoomScaleNormal="87" workbookViewId="0">
      <selection activeCell="E35" sqref="E35"/>
    </sheetView>
  </sheetViews>
  <sheetFormatPr baseColWidth="10" defaultColWidth="11.42578125" defaultRowHeight="12.75" x14ac:dyDescent="0.2"/>
  <cols>
    <col min="1" max="1" width="4.140625" style="27" customWidth="1"/>
    <col min="2" max="2" width="73.85546875" style="27" customWidth="1"/>
    <col min="3" max="3" width="10.85546875" style="27" hidden="1" customWidth="1"/>
    <col min="4" max="4" width="1.7109375" style="29" customWidth="1"/>
    <col min="5" max="5" width="28.7109375" style="29" customWidth="1"/>
    <col min="6" max="6" width="11.42578125" style="27"/>
    <col min="7" max="7" width="12.5703125" style="27" bestFit="1" customWidth="1"/>
    <col min="8" max="8" width="19.5703125" style="27" bestFit="1" customWidth="1"/>
    <col min="9" max="16384" width="11.42578125" style="27"/>
  </cols>
  <sheetData>
    <row r="1" spans="2:5" x14ac:dyDescent="0.2">
      <c r="B1" s="107"/>
      <c r="C1" s="107"/>
      <c r="D1" s="103"/>
      <c r="E1" s="103"/>
    </row>
    <row r="3" spans="2:5" x14ac:dyDescent="0.2">
      <c r="B3" s="160" t="s">
        <v>205</v>
      </c>
      <c r="C3" s="160"/>
      <c r="D3" s="160"/>
      <c r="E3" s="160"/>
    </row>
    <row r="4" spans="2:5" x14ac:dyDescent="0.2">
      <c r="B4" s="160" t="s">
        <v>0</v>
      </c>
      <c r="C4" s="160"/>
      <c r="D4" s="160"/>
      <c r="E4" s="160"/>
    </row>
    <row r="5" spans="2:5" x14ac:dyDescent="0.2">
      <c r="B5" s="161" t="s">
        <v>49</v>
      </c>
      <c r="C5" s="161"/>
      <c r="D5" s="161"/>
      <c r="E5" s="161"/>
    </row>
    <row r="6" spans="2:5" x14ac:dyDescent="0.2">
      <c r="B6" s="161" t="s">
        <v>50</v>
      </c>
      <c r="C6" s="161"/>
      <c r="D6" s="161"/>
      <c r="E6" s="161"/>
    </row>
    <row r="7" spans="2:5" x14ac:dyDescent="0.2">
      <c r="B7" s="159" t="s">
        <v>1</v>
      </c>
      <c r="C7" s="159"/>
      <c r="D7" s="159"/>
      <c r="E7" s="159"/>
    </row>
    <row r="8" spans="2:5" x14ac:dyDescent="0.2">
      <c r="B8" s="160" t="s">
        <v>58</v>
      </c>
      <c r="C8" s="160"/>
      <c r="D8" s="160"/>
      <c r="E8" s="160"/>
    </row>
    <row r="9" spans="2:5" x14ac:dyDescent="0.2">
      <c r="B9" s="159" t="s">
        <v>219</v>
      </c>
      <c r="C9" s="159"/>
      <c r="D9" s="159"/>
      <c r="E9" s="159"/>
    </row>
    <row r="10" spans="2:5" ht="13.5" thickBot="1" x14ac:dyDescent="0.25">
      <c r="B10" s="158" t="s">
        <v>2</v>
      </c>
      <c r="C10" s="158"/>
      <c r="D10" s="158"/>
      <c r="E10" s="158"/>
    </row>
    <row r="11" spans="2:5" x14ac:dyDescent="0.2">
      <c r="B11" s="43"/>
      <c r="C11" s="43"/>
      <c r="D11" s="93"/>
      <c r="E11" s="93"/>
    </row>
    <row r="12" spans="2:5" x14ac:dyDescent="0.2">
      <c r="B12" s="43"/>
      <c r="C12" s="31" t="s">
        <v>17</v>
      </c>
      <c r="D12" s="81"/>
      <c r="E12" s="153">
        <v>44651</v>
      </c>
    </row>
    <row r="13" spans="2:5" x14ac:dyDescent="0.2">
      <c r="B13" s="43"/>
      <c r="C13" s="81"/>
      <c r="D13" s="81"/>
      <c r="E13" s="81"/>
    </row>
    <row r="14" spans="2:5" x14ac:dyDescent="0.2">
      <c r="B14" s="44" t="s">
        <v>11</v>
      </c>
      <c r="C14" s="44"/>
      <c r="D14" s="85"/>
      <c r="E14" s="82">
        <f>E15</f>
        <v>4160136.54</v>
      </c>
    </row>
    <row r="15" spans="2:5" x14ac:dyDescent="0.2">
      <c r="B15" s="43" t="s">
        <v>12</v>
      </c>
      <c r="C15" s="45" t="s">
        <v>64</v>
      </c>
      <c r="D15" s="104"/>
      <c r="E15" s="80">
        <v>4160136.54</v>
      </c>
    </row>
    <row r="16" spans="2:5" x14ac:dyDescent="0.2">
      <c r="B16" s="43"/>
      <c r="C16" s="45">
        <v>17</v>
      </c>
      <c r="D16" s="104"/>
      <c r="E16" s="80"/>
    </row>
    <row r="17" spans="2:10" x14ac:dyDescent="0.2">
      <c r="B17" s="43"/>
      <c r="C17" s="43"/>
      <c r="D17" s="93"/>
      <c r="E17" s="93"/>
    </row>
    <row r="18" spans="2:10" x14ac:dyDescent="0.2">
      <c r="B18" s="46" t="s">
        <v>13</v>
      </c>
      <c r="C18" s="44"/>
      <c r="D18" s="85"/>
      <c r="E18" s="154">
        <f>SUM(E19:E21)</f>
        <v>991229.79</v>
      </c>
    </row>
    <row r="19" spans="2:10" ht="17.25" customHeight="1" x14ac:dyDescent="0.2">
      <c r="B19" s="47" t="s">
        <v>14</v>
      </c>
      <c r="C19" s="45">
        <v>18</v>
      </c>
      <c r="D19" s="104"/>
      <c r="E19" s="126">
        <v>7866.64</v>
      </c>
    </row>
    <row r="20" spans="2:10" ht="18" customHeight="1" x14ac:dyDescent="0.2">
      <c r="B20" s="43" t="s">
        <v>15</v>
      </c>
      <c r="C20" s="48">
        <v>20</v>
      </c>
      <c r="D20" s="105"/>
      <c r="E20" s="126">
        <v>846852.52</v>
      </c>
      <c r="I20" s="49"/>
      <c r="J20" s="49"/>
    </row>
    <row r="21" spans="2:10" ht="18" customHeight="1" x14ac:dyDescent="0.2">
      <c r="B21" s="43" t="s">
        <v>31</v>
      </c>
      <c r="C21" s="48">
        <v>21</v>
      </c>
      <c r="D21" s="105"/>
      <c r="E21" s="126">
        <v>136510.63</v>
      </c>
      <c r="G21" s="125"/>
      <c r="I21" s="49"/>
      <c r="J21" s="49"/>
    </row>
    <row r="22" spans="2:10" ht="8.25" customHeight="1" x14ac:dyDescent="0.2">
      <c r="B22" s="43"/>
      <c r="C22" s="43"/>
      <c r="D22" s="93"/>
      <c r="E22" s="93"/>
      <c r="I22" s="49"/>
      <c r="J22" s="49"/>
    </row>
    <row r="23" spans="2:10" ht="15" customHeight="1" x14ac:dyDescent="0.2">
      <c r="B23" s="44" t="s">
        <v>18</v>
      </c>
      <c r="C23" s="44"/>
      <c r="D23" s="85"/>
      <c r="E23" s="83">
        <f>+E14-E18</f>
        <v>3168906.75</v>
      </c>
      <c r="I23" s="49"/>
      <c r="J23" s="49"/>
    </row>
    <row r="24" spans="2:10" ht="15" customHeight="1" x14ac:dyDescent="0.2">
      <c r="B24" s="43" t="s">
        <v>32</v>
      </c>
      <c r="C24" s="48">
        <v>13</v>
      </c>
      <c r="D24" s="105"/>
      <c r="E24" s="100">
        <v>345205.48</v>
      </c>
      <c r="G24" s="125"/>
      <c r="I24" s="49"/>
      <c r="J24" s="49"/>
    </row>
    <row r="25" spans="2:10" ht="18.75" customHeight="1" x14ac:dyDescent="0.2">
      <c r="B25" s="27" t="s">
        <v>171</v>
      </c>
      <c r="C25" s="30">
        <v>22</v>
      </c>
      <c r="D25" s="34"/>
      <c r="E25" s="100">
        <v>1173</v>
      </c>
      <c r="H25" s="50"/>
      <c r="I25" s="49"/>
      <c r="J25" s="49"/>
    </row>
    <row r="26" spans="2:10" x14ac:dyDescent="0.2">
      <c r="B26" s="44" t="s">
        <v>33</v>
      </c>
      <c r="C26" s="44"/>
      <c r="D26" s="85"/>
      <c r="E26" s="84">
        <f>+E23-E24-E25</f>
        <v>2822528.27</v>
      </c>
    </row>
    <row r="27" spans="2:10" ht="22.5" customHeight="1" x14ac:dyDescent="0.2">
      <c r="B27" s="44" t="s">
        <v>34</v>
      </c>
      <c r="C27" s="44"/>
      <c r="D27" s="85"/>
      <c r="E27" s="85"/>
    </row>
    <row r="28" spans="2:10" ht="15.75" customHeight="1" x14ac:dyDescent="0.2">
      <c r="B28" s="43" t="s">
        <v>197</v>
      </c>
      <c r="C28" s="44"/>
      <c r="D28" s="85"/>
      <c r="E28" s="93">
        <v>0</v>
      </c>
    </row>
    <row r="29" spans="2:10" ht="3" customHeight="1" x14ac:dyDescent="0.2">
      <c r="B29" s="43"/>
      <c r="C29" s="44"/>
      <c r="D29" s="85"/>
      <c r="E29" s="85"/>
    </row>
    <row r="30" spans="2:10" ht="15.75" customHeight="1" thickBot="1" x14ac:dyDescent="0.25">
      <c r="B30" s="44" t="s">
        <v>16</v>
      </c>
      <c r="C30" s="44"/>
      <c r="D30" s="85"/>
      <c r="E30" s="86">
        <f>E26+E28</f>
        <v>2822528.27</v>
      </c>
      <c r="G30" s="51"/>
    </row>
    <row r="31" spans="2:10" ht="23.25" thickTop="1" x14ac:dyDescent="0.2">
      <c r="B31" s="96" t="s">
        <v>191</v>
      </c>
      <c r="C31" s="94"/>
      <c r="D31" s="106"/>
      <c r="E31" s="106">
        <f>E35</f>
        <v>425.65650278992609</v>
      </c>
    </row>
    <row r="32" spans="2:10" ht="13.5" thickBot="1" x14ac:dyDescent="0.25">
      <c r="B32" s="52"/>
      <c r="C32" s="52"/>
      <c r="D32" s="93"/>
      <c r="E32" s="52"/>
    </row>
    <row r="34" spans="2:13" ht="15" x14ac:dyDescent="0.25">
      <c r="B34" s="68" t="s">
        <v>65</v>
      </c>
      <c r="C34" s="29"/>
    </row>
    <row r="35" spans="2:13" x14ac:dyDescent="0.2">
      <c r="B35" s="29" t="s">
        <v>66</v>
      </c>
      <c r="C35" s="49"/>
      <c r="E35" s="93">
        <f>E30/E36</f>
        <v>425.65650278992609</v>
      </c>
    </row>
    <row r="36" spans="2:13" x14ac:dyDescent="0.2">
      <c r="B36" s="29" t="s">
        <v>67</v>
      </c>
      <c r="C36" s="29"/>
      <c r="E36" s="93">
        <v>6631</v>
      </c>
    </row>
    <row r="39" spans="2:13" x14ac:dyDescent="0.2">
      <c r="B39" s="1"/>
      <c r="C39" s="30"/>
      <c r="D39" s="34"/>
      <c r="E39" s="34"/>
    </row>
    <row r="40" spans="2:13" x14ac:dyDescent="0.2">
      <c r="C40" s="30"/>
      <c r="D40" s="34"/>
      <c r="E40" s="34"/>
    </row>
    <row r="41" spans="2:13" x14ac:dyDescent="0.2">
      <c r="C41" s="30"/>
      <c r="D41" s="34"/>
      <c r="E41" s="34"/>
    </row>
    <row r="42" spans="2:13" x14ac:dyDescent="0.2">
      <c r="C42" s="30"/>
      <c r="D42" s="34"/>
      <c r="E42" s="34"/>
    </row>
    <row r="43" spans="2:13" x14ac:dyDescent="0.2">
      <c r="C43" s="30"/>
      <c r="D43" s="34"/>
      <c r="E43" s="34"/>
    </row>
    <row r="44" spans="2:13" x14ac:dyDescent="0.2">
      <c r="B44" s="38" t="s">
        <v>211</v>
      </c>
      <c r="C44" s="157" t="s">
        <v>30</v>
      </c>
      <c r="D44" s="157"/>
      <c r="E44" s="157"/>
      <c r="F44" s="17"/>
      <c r="G44" s="17"/>
      <c r="H44" s="17"/>
    </row>
    <row r="45" spans="2:13" x14ac:dyDescent="0.2">
      <c r="B45" s="38" t="s">
        <v>212</v>
      </c>
      <c r="C45" s="157" t="s">
        <v>57</v>
      </c>
      <c r="D45" s="157"/>
      <c r="E45" s="157"/>
      <c r="F45" s="21"/>
      <c r="G45" s="15"/>
      <c r="H45" s="15"/>
      <c r="I45" s="19"/>
      <c r="J45" s="19"/>
      <c r="K45" s="19"/>
      <c r="L45" s="19"/>
      <c r="M45" s="19"/>
    </row>
    <row r="46" spans="2:13" x14ac:dyDescent="0.2">
      <c r="C46" s="20"/>
      <c r="D46" s="20"/>
      <c r="E46" s="20"/>
      <c r="F46" s="21"/>
      <c r="G46" s="15"/>
      <c r="H46" s="15"/>
      <c r="I46" s="19"/>
      <c r="J46" s="19"/>
      <c r="K46" s="19"/>
      <c r="L46" s="19"/>
      <c r="M46" s="19"/>
    </row>
    <row r="47" spans="2:13" x14ac:dyDescent="0.2">
      <c r="C47" s="20"/>
      <c r="D47" s="20"/>
      <c r="E47" s="20"/>
      <c r="F47" s="21"/>
      <c r="G47" s="15"/>
      <c r="H47" s="15"/>
      <c r="I47" s="19"/>
      <c r="J47" s="19"/>
      <c r="K47" s="19"/>
      <c r="L47" s="19"/>
      <c r="M47" s="19"/>
    </row>
    <row r="48" spans="2:13" x14ac:dyDescent="0.2">
      <c r="C48" s="20"/>
      <c r="D48" s="20"/>
      <c r="E48" s="20"/>
      <c r="F48" s="21"/>
      <c r="G48" s="15"/>
      <c r="H48" s="15"/>
      <c r="I48" s="19"/>
      <c r="J48" s="19"/>
      <c r="K48" s="19"/>
      <c r="L48" s="19"/>
      <c r="M48" s="19"/>
    </row>
    <row r="49" spans="2:13" x14ac:dyDescent="0.2">
      <c r="B49" s="19"/>
      <c r="C49" s="20"/>
      <c r="D49" s="20"/>
      <c r="E49" s="20"/>
      <c r="F49" s="21"/>
      <c r="G49" s="15"/>
      <c r="H49" s="15"/>
      <c r="I49" s="19"/>
      <c r="J49" s="19"/>
      <c r="K49" s="19"/>
      <c r="L49" s="19"/>
      <c r="M49" s="19"/>
    </row>
    <row r="50" spans="2:13" x14ac:dyDescent="0.2">
      <c r="B50" s="19"/>
      <c r="C50" s="20"/>
      <c r="D50" s="20"/>
      <c r="E50" s="20"/>
      <c r="F50" s="21"/>
      <c r="G50" s="15"/>
      <c r="H50" s="15"/>
      <c r="I50" s="162"/>
      <c r="J50" s="162"/>
      <c r="K50" s="162"/>
      <c r="L50" s="162"/>
      <c r="M50" s="162"/>
    </row>
    <row r="51" spans="2:13" x14ac:dyDescent="0.2">
      <c r="B51" s="38" t="s">
        <v>213</v>
      </c>
      <c r="C51" s="157" t="s">
        <v>217</v>
      </c>
      <c r="D51" s="157"/>
      <c r="E51" s="157"/>
      <c r="F51" s="23"/>
      <c r="G51" s="23"/>
      <c r="H51" s="23"/>
      <c r="J51" s="17"/>
      <c r="K51" s="17"/>
      <c r="L51" s="17"/>
      <c r="M51" s="17"/>
    </row>
    <row r="52" spans="2:13" ht="15" customHeight="1" x14ac:dyDescent="0.2">
      <c r="B52" s="38" t="s">
        <v>210</v>
      </c>
      <c r="C52" s="157" t="s">
        <v>216</v>
      </c>
      <c r="D52" s="157"/>
      <c r="E52" s="157"/>
      <c r="F52" s="23"/>
      <c r="G52" s="23"/>
      <c r="H52" s="23"/>
      <c r="I52" s="23"/>
      <c r="J52" s="23"/>
      <c r="K52" s="23"/>
      <c r="L52" s="15"/>
      <c r="M52" s="15"/>
    </row>
  </sheetData>
  <mergeCells count="13">
    <mergeCell ref="C52:E52"/>
    <mergeCell ref="B9:E9"/>
    <mergeCell ref="B10:E10"/>
    <mergeCell ref="C44:E44"/>
    <mergeCell ref="C45:E45"/>
    <mergeCell ref="I50:M50"/>
    <mergeCell ref="C51:E51"/>
    <mergeCell ref="B3:E3"/>
    <mergeCell ref="B4:E4"/>
    <mergeCell ref="B5:E5"/>
    <mergeCell ref="B6:E6"/>
    <mergeCell ref="B7:E7"/>
    <mergeCell ref="B8:E8"/>
  </mergeCells>
  <pageMargins left="0.9055118110236221" right="0.9055118110236221" top="0.74803149606299213" bottom="0.74803149606299213" header="0.31496062992125984" footer="0.31496062992125984"/>
  <pageSetup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baseColWidth="10" defaultColWidth="11.42578125" defaultRowHeight="14.25" x14ac:dyDescent="0.2"/>
  <cols>
    <col min="1" max="1" width="51.5703125" style="5" customWidth="1"/>
    <col min="2" max="2" width="6.42578125" style="5" customWidth="1"/>
    <col min="3" max="3" width="19.85546875" style="5" customWidth="1"/>
    <col min="4" max="5" width="14.5703125" style="5" customWidth="1"/>
    <col min="6" max="6" width="17.140625" style="5" customWidth="1"/>
    <col min="7" max="7" width="21" style="5" customWidth="1"/>
    <col min="8" max="8" width="14.5703125" style="5" bestFit="1" customWidth="1"/>
    <col min="9" max="16384" width="11.42578125" style="5"/>
  </cols>
  <sheetData>
    <row r="1" spans="1:14" ht="15" x14ac:dyDescent="0.25">
      <c r="A1" s="3"/>
      <c r="B1" s="3"/>
      <c r="C1" s="3"/>
      <c r="D1" s="3"/>
      <c r="E1" s="124"/>
      <c r="F1" s="3"/>
      <c r="G1" s="3"/>
    </row>
    <row r="3" spans="1:14" ht="15" x14ac:dyDescent="0.25">
      <c r="A3" s="164" t="s">
        <v>61</v>
      </c>
      <c r="B3" s="164"/>
      <c r="C3" s="164"/>
      <c r="D3" s="164"/>
      <c r="E3" s="164"/>
      <c r="F3" s="164"/>
      <c r="G3" s="164"/>
    </row>
    <row r="4" spans="1:14" x14ac:dyDescent="0.2">
      <c r="A4" s="160" t="s">
        <v>0</v>
      </c>
      <c r="B4" s="160"/>
      <c r="C4" s="160"/>
      <c r="D4" s="160"/>
      <c r="E4" s="160"/>
      <c r="F4" s="160"/>
      <c r="G4" s="160"/>
    </row>
    <row r="5" spans="1:14" ht="15" customHeight="1" x14ac:dyDescent="0.2">
      <c r="A5" s="161" t="s">
        <v>49</v>
      </c>
      <c r="B5" s="161"/>
      <c r="C5" s="161"/>
      <c r="D5" s="161"/>
      <c r="E5" s="161"/>
      <c r="F5" s="161"/>
      <c r="G5" s="161"/>
    </row>
    <row r="6" spans="1:14" ht="15" customHeight="1" x14ac:dyDescent="0.2">
      <c r="A6" s="161" t="s">
        <v>50</v>
      </c>
      <c r="B6" s="161"/>
      <c r="C6" s="161"/>
      <c r="D6" s="161"/>
      <c r="E6" s="161"/>
      <c r="F6" s="161"/>
      <c r="G6" s="161"/>
    </row>
    <row r="7" spans="1:14" x14ac:dyDescent="0.2">
      <c r="A7" s="159" t="s">
        <v>1</v>
      </c>
      <c r="B7" s="159"/>
      <c r="C7" s="159"/>
      <c r="D7" s="159"/>
      <c r="E7" s="159"/>
      <c r="F7" s="159"/>
      <c r="G7" s="159"/>
    </row>
    <row r="8" spans="1:14" ht="15" x14ac:dyDescent="0.25">
      <c r="A8" s="164" t="s">
        <v>59</v>
      </c>
      <c r="B8" s="164"/>
      <c r="C8" s="164"/>
      <c r="D8" s="164"/>
      <c r="E8" s="164"/>
      <c r="F8" s="164"/>
      <c r="G8" s="164"/>
    </row>
    <row r="9" spans="1:14" x14ac:dyDescent="0.2">
      <c r="A9" s="159" t="s">
        <v>194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</row>
    <row r="10" spans="1:14" ht="15" thickBot="1" x14ac:dyDescent="0.25">
      <c r="A10" s="158" t="s">
        <v>2</v>
      </c>
      <c r="B10" s="158"/>
      <c r="C10" s="158"/>
      <c r="D10" s="158"/>
      <c r="E10" s="158"/>
      <c r="F10" s="158"/>
      <c r="G10" s="158"/>
    </row>
    <row r="11" spans="1:14" x14ac:dyDescent="0.2">
      <c r="A11" s="39"/>
      <c r="B11" s="39"/>
      <c r="C11" s="39"/>
      <c r="D11" s="39"/>
      <c r="E11" s="39"/>
      <c r="F11" s="39"/>
      <c r="G11" s="39"/>
    </row>
    <row r="12" spans="1:14" ht="30" x14ac:dyDescent="0.25">
      <c r="A12" s="53" t="s">
        <v>22</v>
      </c>
      <c r="B12" s="7" t="s">
        <v>17</v>
      </c>
      <c r="C12" s="54" t="s">
        <v>19</v>
      </c>
      <c r="D12" s="55" t="s">
        <v>199</v>
      </c>
      <c r="E12" s="55" t="s">
        <v>200</v>
      </c>
      <c r="F12" s="54" t="s">
        <v>20</v>
      </c>
      <c r="G12" s="54" t="s">
        <v>21</v>
      </c>
    </row>
    <row r="13" spans="1:14" s="8" customFormat="1" ht="15" x14ac:dyDescent="0.25">
      <c r="A13" s="3" t="s">
        <v>172</v>
      </c>
      <c r="B13" s="56"/>
      <c r="C13" s="57">
        <v>4035000</v>
      </c>
      <c r="D13" s="58">
        <v>0</v>
      </c>
      <c r="E13" s="58"/>
      <c r="F13" s="95">
        <v>0</v>
      </c>
      <c r="G13" s="58">
        <f t="shared" ref="G13:G19" si="0">SUM(C13:F13)</f>
        <v>4035000</v>
      </c>
      <c r="I13" s="42"/>
    </row>
    <row r="14" spans="1:14" ht="15" x14ac:dyDescent="0.25">
      <c r="A14" s="59" t="s">
        <v>35</v>
      </c>
      <c r="B14" s="56"/>
      <c r="C14" s="60"/>
      <c r="D14" s="41"/>
      <c r="E14" s="41"/>
      <c r="F14" s="41"/>
      <c r="G14" s="58">
        <f t="shared" si="0"/>
        <v>0</v>
      </c>
      <c r="I14" s="61"/>
    </row>
    <row r="15" spans="1:14" ht="15" x14ac:dyDescent="0.25">
      <c r="A15" s="59" t="s">
        <v>36</v>
      </c>
      <c r="B15" s="56"/>
      <c r="C15" s="60"/>
      <c r="D15" s="41"/>
      <c r="E15" s="41"/>
      <c r="F15" s="41"/>
      <c r="G15" s="58">
        <f t="shared" si="0"/>
        <v>0</v>
      </c>
    </row>
    <row r="16" spans="1:14" ht="15" x14ac:dyDescent="0.25">
      <c r="A16" s="59" t="s">
        <v>37</v>
      </c>
      <c r="B16" s="56"/>
      <c r="C16" s="60"/>
      <c r="D16" s="41"/>
      <c r="E16" s="41"/>
      <c r="F16" s="41"/>
      <c r="G16" s="58">
        <f t="shared" si="0"/>
        <v>0</v>
      </c>
    </row>
    <row r="17" spans="1:15" ht="15" x14ac:dyDescent="0.25">
      <c r="A17" s="59" t="s">
        <v>38</v>
      </c>
      <c r="B17" s="56"/>
      <c r="C17" s="62"/>
      <c r="D17" s="41"/>
      <c r="E17" s="41"/>
      <c r="F17" s="41"/>
      <c r="G17" s="58">
        <f t="shared" si="0"/>
        <v>0</v>
      </c>
      <c r="H17" s="61"/>
    </row>
    <row r="18" spans="1:15" ht="15" x14ac:dyDescent="0.25">
      <c r="A18" s="59" t="s">
        <v>167</v>
      </c>
      <c r="B18" s="56"/>
      <c r="C18" s="62"/>
      <c r="D18" s="41"/>
      <c r="E18" s="41"/>
      <c r="F18" s="41"/>
      <c r="G18" s="58">
        <f t="shared" si="0"/>
        <v>0</v>
      </c>
      <c r="K18" s="61"/>
    </row>
    <row r="19" spans="1:15" ht="15" x14ac:dyDescent="0.25">
      <c r="A19" s="59" t="s">
        <v>168</v>
      </c>
      <c r="B19" s="56"/>
      <c r="C19" s="62"/>
      <c r="D19" s="41"/>
      <c r="E19" s="41"/>
      <c r="F19" s="41"/>
      <c r="G19" s="58">
        <f t="shared" si="0"/>
        <v>0</v>
      </c>
    </row>
    <row r="20" spans="1:15" ht="15" x14ac:dyDescent="0.25">
      <c r="A20" s="69" t="s">
        <v>169</v>
      </c>
      <c r="B20" s="56"/>
      <c r="C20" s="60"/>
      <c r="D20" s="41"/>
      <c r="E20" s="41"/>
      <c r="F20" s="41"/>
      <c r="G20" s="58">
        <f t="shared" ref="G20" si="1">SUM(C20:F20)</f>
        <v>0</v>
      </c>
    </row>
    <row r="21" spans="1:15" ht="15" x14ac:dyDescent="0.25">
      <c r="A21" s="59" t="s">
        <v>39</v>
      </c>
      <c r="B21" s="56"/>
      <c r="C21" s="60"/>
      <c r="D21" s="41"/>
      <c r="E21" s="41"/>
      <c r="F21" s="41"/>
      <c r="G21" s="58">
        <f>SUM(C21:F21)</f>
        <v>0</v>
      </c>
    </row>
    <row r="22" spans="1:15" ht="15" x14ac:dyDescent="0.25">
      <c r="A22" s="59" t="s">
        <v>170</v>
      </c>
      <c r="B22" s="56"/>
      <c r="C22" s="60"/>
      <c r="D22" s="63">
        <v>81318.5</v>
      </c>
      <c r="E22" s="63"/>
      <c r="F22" s="41"/>
      <c r="G22" s="58">
        <f>SUM(C22:F22)</f>
        <v>81318.5</v>
      </c>
    </row>
    <row r="23" spans="1:15" ht="15.75" thickBot="1" x14ac:dyDescent="0.3">
      <c r="A23" s="64" t="s">
        <v>166</v>
      </c>
      <c r="B23" s="65">
        <v>15</v>
      </c>
      <c r="C23" s="66">
        <f>SUM(C13:C22)</f>
        <v>4035000</v>
      </c>
      <c r="D23" s="66">
        <f t="shared" ref="D23:G23" si="2">SUM(D13:D22)</f>
        <v>81318.5</v>
      </c>
      <c r="E23" s="66">
        <v>0</v>
      </c>
      <c r="F23" s="66">
        <v>0</v>
      </c>
      <c r="G23" s="66">
        <f t="shared" si="2"/>
        <v>4116318.5</v>
      </c>
    </row>
    <row r="24" spans="1:15" ht="15" x14ac:dyDescent="0.25">
      <c r="A24" s="27" t="s">
        <v>38</v>
      </c>
      <c r="C24" s="39">
        <f>2639875+40135</f>
        <v>2680010</v>
      </c>
      <c r="G24" s="58">
        <f t="shared" ref="G24:G31" si="3">SUM(C24:F24)</f>
        <v>2680010</v>
      </c>
    </row>
    <row r="25" spans="1:15" ht="15" x14ac:dyDescent="0.25">
      <c r="A25" s="27" t="s">
        <v>167</v>
      </c>
      <c r="G25" s="58">
        <f t="shared" si="3"/>
        <v>0</v>
      </c>
    </row>
    <row r="26" spans="1:15" ht="15" x14ac:dyDescent="0.25">
      <c r="A26" s="27" t="s">
        <v>168</v>
      </c>
      <c r="G26" s="58">
        <f t="shared" si="3"/>
        <v>0</v>
      </c>
    </row>
    <row r="27" spans="1:15" ht="15" x14ac:dyDescent="0.25">
      <c r="A27" s="27" t="s">
        <v>169</v>
      </c>
      <c r="D27" s="39">
        <v>-317693.08</v>
      </c>
      <c r="E27" s="39"/>
      <c r="G27" s="58">
        <f t="shared" si="3"/>
        <v>-317693.08</v>
      </c>
    </row>
    <row r="28" spans="1:15" ht="15" x14ac:dyDescent="0.25">
      <c r="A28" s="27" t="s">
        <v>39</v>
      </c>
      <c r="G28" s="58">
        <f t="shared" si="3"/>
        <v>0</v>
      </c>
    </row>
    <row r="29" spans="1:15" ht="15" x14ac:dyDescent="0.25">
      <c r="A29" s="27" t="s">
        <v>198</v>
      </c>
      <c r="E29" s="88">
        <v>225756.04</v>
      </c>
      <c r="F29" s="88"/>
      <c r="G29" s="58">
        <f t="shared" si="3"/>
        <v>225756.04</v>
      </c>
    </row>
    <row r="30" spans="1:15" ht="15" x14ac:dyDescent="0.25">
      <c r="A30" s="27" t="s">
        <v>170</v>
      </c>
      <c r="D30" s="88">
        <v>321053.83</v>
      </c>
      <c r="E30" s="88"/>
      <c r="G30" s="58">
        <f t="shared" si="3"/>
        <v>321053.83</v>
      </c>
    </row>
    <row r="31" spans="1:15" ht="15.75" thickBot="1" x14ac:dyDescent="0.3">
      <c r="A31" s="64" t="s">
        <v>201</v>
      </c>
      <c r="B31" s="65">
        <v>15</v>
      </c>
      <c r="C31" s="66">
        <f>SUM(C23:C30)</f>
        <v>6715010</v>
      </c>
      <c r="D31" s="66">
        <f>SUM(D23:D30)</f>
        <v>84679.25</v>
      </c>
      <c r="E31" s="66">
        <f>SUM(E23:E30)</f>
        <v>225756.04</v>
      </c>
      <c r="F31" s="66">
        <f>SUM(F23:F30)</f>
        <v>0</v>
      </c>
      <c r="G31" s="127">
        <f t="shared" si="3"/>
        <v>7025445.29</v>
      </c>
      <c r="H31" s="91"/>
      <c r="I31" s="78"/>
      <c r="J31" s="78"/>
      <c r="K31" s="78"/>
      <c r="L31" s="78"/>
      <c r="M31" s="78"/>
      <c r="N31" s="78"/>
      <c r="O31" s="78"/>
    </row>
    <row r="32" spans="1:15" x14ac:dyDescent="0.2">
      <c r="G32" s="91"/>
      <c r="H32" s="78"/>
      <c r="I32" s="78"/>
      <c r="J32" s="78"/>
      <c r="K32" s="78"/>
      <c r="L32" s="78"/>
      <c r="M32" s="78"/>
      <c r="N32" s="78"/>
      <c r="O32" s="78"/>
    </row>
    <row r="33" spans="1:15" x14ac:dyDescent="0.2">
      <c r="A33" s="1" t="s">
        <v>46</v>
      </c>
      <c r="B33" s="6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2">
      <c r="B34" s="6"/>
      <c r="D34" s="39"/>
      <c r="G34" s="39"/>
    </row>
    <row r="35" spans="1:15" x14ac:dyDescent="0.2">
      <c r="B35" s="6"/>
    </row>
    <row r="36" spans="1:15" x14ac:dyDescent="0.2">
      <c r="B36" s="6"/>
    </row>
    <row r="37" spans="1:15" x14ac:dyDescent="0.2">
      <c r="B37" s="6"/>
    </row>
    <row r="38" spans="1:15" x14ac:dyDescent="0.2">
      <c r="B38" s="6"/>
    </row>
    <row r="39" spans="1:15" x14ac:dyDescent="0.2">
      <c r="D39" s="6"/>
      <c r="E39" s="6"/>
    </row>
    <row r="40" spans="1:15" ht="15" customHeight="1" x14ac:dyDescent="0.2">
      <c r="A40" s="38" t="s">
        <v>181</v>
      </c>
      <c r="C40" s="163" t="s">
        <v>185</v>
      </c>
      <c r="D40" s="163"/>
      <c r="E40" s="163"/>
      <c r="F40" s="163"/>
      <c r="G40" s="163"/>
    </row>
    <row r="41" spans="1:15" ht="15" customHeight="1" x14ac:dyDescent="0.2">
      <c r="A41" s="2" t="s">
        <v>183</v>
      </c>
      <c r="C41" s="163" t="s">
        <v>186</v>
      </c>
      <c r="D41" s="163"/>
      <c r="E41" s="163"/>
      <c r="F41" s="163"/>
      <c r="G41" s="163"/>
      <c r="H41" s="19"/>
      <c r="I41" s="19"/>
      <c r="J41" s="19"/>
      <c r="K41" s="19"/>
      <c r="L41" s="19"/>
    </row>
    <row r="42" spans="1:15" x14ac:dyDescent="0.2">
      <c r="D42" s="20"/>
      <c r="E42" s="20"/>
      <c r="F42" s="21"/>
      <c r="G42" s="15"/>
      <c r="H42" s="19"/>
      <c r="I42" s="19"/>
      <c r="J42" s="19"/>
      <c r="K42" s="19"/>
      <c r="L42" s="19"/>
    </row>
    <row r="43" spans="1:15" x14ac:dyDescent="0.2">
      <c r="D43" s="20"/>
      <c r="E43" s="20"/>
      <c r="F43" s="21"/>
      <c r="G43" s="15"/>
      <c r="H43" s="19"/>
      <c r="I43" s="19"/>
      <c r="J43" s="19"/>
      <c r="K43" s="19"/>
      <c r="L43" s="19"/>
    </row>
    <row r="44" spans="1:15" x14ac:dyDescent="0.2">
      <c r="D44" s="20"/>
      <c r="E44" s="20"/>
      <c r="F44" s="21"/>
      <c r="G44" s="15"/>
      <c r="H44" s="19"/>
      <c r="I44" s="19"/>
      <c r="J44" s="19"/>
      <c r="K44" s="19"/>
      <c r="L44" s="19"/>
    </row>
    <row r="45" spans="1:15" x14ac:dyDescent="0.2">
      <c r="D45" s="20"/>
      <c r="E45" s="20"/>
      <c r="F45" s="21"/>
      <c r="G45" s="15"/>
      <c r="H45" s="19"/>
      <c r="I45" s="19"/>
      <c r="J45" s="19"/>
      <c r="K45" s="19"/>
      <c r="L45" s="19"/>
    </row>
    <row r="46" spans="1:15" x14ac:dyDescent="0.2">
      <c r="A46" s="19"/>
      <c r="D46" s="20"/>
      <c r="E46" s="20"/>
      <c r="F46" s="21"/>
      <c r="G46" s="15"/>
      <c r="H46" s="19"/>
      <c r="I46" s="19"/>
      <c r="J46" s="19"/>
      <c r="K46" s="19"/>
      <c r="L46" s="19"/>
    </row>
    <row r="47" spans="1:15" x14ac:dyDescent="0.2">
      <c r="A47" s="19"/>
      <c r="D47" s="20"/>
      <c r="E47" s="20"/>
      <c r="F47" s="21"/>
      <c r="G47" s="15"/>
      <c r="H47" s="162"/>
      <c r="I47" s="162"/>
      <c r="J47" s="162"/>
      <c r="K47" s="162"/>
      <c r="L47" s="162"/>
    </row>
    <row r="48" spans="1:15" ht="15" customHeight="1" x14ac:dyDescent="0.2">
      <c r="A48" s="2" t="s">
        <v>28</v>
      </c>
      <c r="C48" s="163" t="s">
        <v>187</v>
      </c>
      <c r="D48" s="163"/>
      <c r="E48" s="163"/>
      <c r="F48" s="163"/>
      <c r="G48" s="163"/>
      <c r="I48" s="17"/>
      <c r="J48" s="17"/>
      <c r="K48" s="17"/>
      <c r="L48" s="17"/>
    </row>
    <row r="49" spans="1:12" ht="15" customHeight="1" x14ac:dyDescent="0.2">
      <c r="A49" s="2" t="s">
        <v>184</v>
      </c>
      <c r="C49" s="163" t="s">
        <v>188</v>
      </c>
      <c r="D49" s="163"/>
      <c r="E49" s="163"/>
      <c r="F49" s="163"/>
      <c r="G49" s="163"/>
      <c r="H49" s="23"/>
      <c r="I49" s="23"/>
      <c r="J49" s="23"/>
      <c r="K49" s="15"/>
      <c r="L49" s="15"/>
    </row>
  </sheetData>
  <mergeCells count="15">
    <mergeCell ref="A8:G8"/>
    <mergeCell ref="A4:G4"/>
    <mergeCell ref="A7:G7"/>
    <mergeCell ref="A3:G3"/>
    <mergeCell ref="A5:G5"/>
    <mergeCell ref="A6:G6"/>
    <mergeCell ref="C41:G41"/>
    <mergeCell ref="C48:G48"/>
    <mergeCell ref="C49:G49"/>
    <mergeCell ref="H9:K9"/>
    <mergeCell ref="A10:G10"/>
    <mergeCell ref="H47:L47"/>
    <mergeCell ref="C40:G40"/>
    <mergeCell ref="L9:N9"/>
    <mergeCell ref="A9:G9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2578125" defaultRowHeight="14.25" x14ac:dyDescent="0.2"/>
  <cols>
    <col min="1" max="1" width="71.42578125" style="5" customWidth="1"/>
    <col min="2" max="2" width="8.570312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8515625" style="5" customWidth="1"/>
    <col min="8" max="8" width="37" style="5" bestFit="1" customWidth="1"/>
    <col min="9" max="9" width="20.85546875" style="5" bestFit="1" customWidth="1"/>
    <col min="10" max="10" width="29" style="5" bestFit="1" customWidth="1"/>
    <col min="11" max="11" width="15.28515625" style="5" bestFit="1" customWidth="1"/>
    <col min="12" max="16384" width="11.42578125" style="5"/>
  </cols>
  <sheetData>
    <row r="1" spans="1:12" ht="15" x14ac:dyDescent="0.25">
      <c r="A1" s="108"/>
      <c r="B1" s="4"/>
      <c r="C1" s="4"/>
      <c r="D1" s="4"/>
      <c r="E1" s="4"/>
      <c r="F1" s="4"/>
    </row>
    <row r="2" spans="1:12" ht="15" x14ac:dyDescent="0.25">
      <c r="A2" s="108"/>
      <c r="B2" s="4"/>
      <c r="C2" s="4"/>
      <c r="D2" s="4"/>
      <c r="E2" s="4"/>
      <c r="F2" s="4"/>
    </row>
    <row r="3" spans="1:12" ht="15" x14ac:dyDescent="0.25">
      <c r="A3" s="164" t="s">
        <v>61</v>
      </c>
      <c r="B3" s="164"/>
      <c r="C3" s="164"/>
      <c r="D3" s="164"/>
      <c r="E3" s="164"/>
      <c r="F3" s="164"/>
    </row>
    <row r="4" spans="1:12" x14ac:dyDescent="0.2">
      <c r="A4" s="160" t="s">
        <v>0</v>
      </c>
      <c r="B4" s="160"/>
      <c r="C4" s="160"/>
      <c r="D4" s="160"/>
      <c r="E4" s="160"/>
      <c r="F4" s="160"/>
    </row>
    <row r="5" spans="1:12" x14ac:dyDescent="0.2">
      <c r="A5" s="160" t="s">
        <v>49</v>
      </c>
      <c r="B5" s="160"/>
      <c r="C5" s="160"/>
      <c r="D5" s="160"/>
      <c r="E5" s="160"/>
      <c r="F5" s="160"/>
    </row>
    <row r="6" spans="1:12" ht="14.25" customHeight="1" x14ac:dyDescent="0.2">
      <c r="A6" s="160" t="s">
        <v>50</v>
      </c>
      <c r="B6" s="160"/>
      <c r="C6" s="160"/>
      <c r="D6" s="160"/>
      <c r="E6" s="160"/>
      <c r="F6" s="160"/>
      <c r="G6" s="67"/>
      <c r="H6" s="67"/>
      <c r="I6" s="67"/>
    </row>
    <row r="7" spans="1:12" x14ac:dyDescent="0.2">
      <c r="A7" s="159" t="s">
        <v>1</v>
      </c>
      <c r="B7" s="159"/>
      <c r="C7" s="159"/>
      <c r="D7" s="159"/>
      <c r="E7" s="159"/>
      <c r="F7" s="159"/>
    </row>
    <row r="8" spans="1:12" ht="15" x14ac:dyDescent="0.25">
      <c r="A8" s="164" t="s">
        <v>60</v>
      </c>
      <c r="B8" s="164"/>
      <c r="C8" s="164"/>
      <c r="D8" s="164"/>
      <c r="E8" s="164"/>
      <c r="F8" s="164"/>
    </row>
    <row r="9" spans="1:12" ht="17.25" customHeight="1" x14ac:dyDescent="0.2">
      <c r="A9" s="159" t="s">
        <v>203</v>
      </c>
      <c r="B9" s="159"/>
      <c r="C9" s="159"/>
      <c r="D9" s="159"/>
      <c r="E9" s="159"/>
      <c r="F9" s="159"/>
      <c r="G9" s="27"/>
      <c r="H9" s="27"/>
      <c r="I9" s="27"/>
    </row>
    <row r="10" spans="1:12" ht="17.25" customHeight="1" thickBot="1" x14ac:dyDescent="0.25">
      <c r="A10" s="158" t="s">
        <v>2</v>
      </c>
      <c r="B10" s="158"/>
      <c r="C10" s="158"/>
      <c r="D10" s="158"/>
      <c r="E10" s="158"/>
      <c r="F10" s="158"/>
    </row>
    <row r="11" spans="1:12" ht="8.25" customHeight="1" x14ac:dyDescent="0.2">
      <c r="A11" s="5" t="s">
        <v>3</v>
      </c>
    </row>
    <row r="12" spans="1:12" ht="14.25" customHeight="1" x14ac:dyDescent="0.25">
      <c r="B12" s="4" t="s">
        <v>17</v>
      </c>
      <c r="C12" s="7">
        <v>2020</v>
      </c>
      <c r="D12" s="4"/>
      <c r="E12" s="7">
        <v>2019</v>
      </c>
      <c r="F12" s="4"/>
      <c r="G12" s="6"/>
      <c r="L12" s="109"/>
    </row>
    <row r="13" spans="1:12" ht="4.5" customHeight="1" x14ac:dyDescent="0.25">
      <c r="A13" s="8"/>
      <c r="B13" s="9"/>
      <c r="C13" s="9"/>
      <c r="D13" s="9"/>
      <c r="E13" s="9"/>
      <c r="F13" s="9"/>
      <c r="G13" s="9"/>
      <c r="H13" s="6"/>
      <c r="J13" s="6"/>
    </row>
    <row r="14" spans="1:12" ht="15" x14ac:dyDescent="0.25">
      <c r="A14" s="8" t="s">
        <v>40</v>
      </c>
      <c r="B14" s="4"/>
      <c r="C14" s="4"/>
      <c r="D14" s="4"/>
      <c r="E14" s="4"/>
      <c r="F14" s="4"/>
      <c r="G14" s="9"/>
      <c r="H14" s="6"/>
      <c r="J14" s="6"/>
    </row>
    <row r="15" spans="1:12" x14ac:dyDescent="0.2">
      <c r="A15" s="5" t="s">
        <v>173</v>
      </c>
      <c r="C15" s="129">
        <v>6070.66</v>
      </c>
      <c r="E15" s="110">
        <v>2159.75</v>
      </c>
      <c r="G15" s="111"/>
      <c r="H15" s="112"/>
      <c r="I15" s="112"/>
      <c r="J15" s="113"/>
    </row>
    <row r="16" spans="1:12" x14ac:dyDescent="0.2">
      <c r="A16" s="5" t="s">
        <v>174</v>
      </c>
      <c r="C16" s="129">
        <v>16303.039999999997</v>
      </c>
      <c r="E16" s="110">
        <v>63891.99</v>
      </c>
      <c r="G16" s="111"/>
      <c r="H16" s="112"/>
      <c r="I16" s="112"/>
      <c r="J16" s="113"/>
    </row>
    <row r="17" spans="1:10" ht="12.75" customHeight="1" x14ac:dyDescent="0.2">
      <c r="A17" s="5" t="s">
        <v>175</v>
      </c>
      <c r="C17" s="129">
        <v>548851.86</v>
      </c>
      <c r="E17" s="39">
        <v>430352.11</v>
      </c>
      <c r="G17" s="111"/>
      <c r="H17" s="112"/>
      <c r="I17" s="112"/>
      <c r="J17" s="113"/>
    </row>
    <row r="18" spans="1:10" ht="12.75" customHeight="1" x14ac:dyDescent="0.2">
      <c r="A18" s="5" t="s">
        <v>176</v>
      </c>
      <c r="C18" s="129">
        <v>-54241.79</v>
      </c>
      <c r="E18" s="39">
        <v>-21883.81</v>
      </c>
      <c r="G18" s="111"/>
      <c r="H18" s="112"/>
      <c r="I18" s="112"/>
      <c r="J18" s="113"/>
    </row>
    <row r="19" spans="1:10" ht="12.75" customHeight="1" x14ac:dyDescent="0.2">
      <c r="A19" s="5" t="s">
        <v>177</v>
      </c>
      <c r="C19" s="129">
        <v>-280789.87</v>
      </c>
      <c r="E19" s="39">
        <v>-55433.32</v>
      </c>
      <c r="G19" s="111"/>
      <c r="H19" s="112"/>
      <c r="I19" s="112"/>
      <c r="J19" s="113"/>
    </row>
    <row r="20" spans="1:10" ht="13.5" customHeight="1" x14ac:dyDescent="0.2">
      <c r="A20" s="5" t="s">
        <v>178</v>
      </c>
      <c r="C20" s="129">
        <v>-81027.3</v>
      </c>
      <c r="E20" s="114">
        <v>-38016.159999999996</v>
      </c>
      <c r="H20" s="112"/>
      <c r="I20" s="112"/>
      <c r="J20" s="112"/>
    </row>
    <row r="21" spans="1:10" ht="15.75" customHeight="1" x14ac:dyDescent="0.25">
      <c r="A21" s="8" t="s">
        <v>48</v>
      </c>
      <c r="C21" s="87">
        <f>SUM(C15:C20)</f>
        <v>155166.59999999998</v>
      </c>
      <c r="E21" s="87">
        <f>SUM(E15:E20)</f>
        <v>381070.56</v>
      </c>
      <c r="H21" s="112"/>
      <c r="I21" s="112"/>
      <c r="J21" s="112"/>
    </row>
    <row r="22" spans="1:10" ht="13.5" customHeight="1" x14ac:dyDescent="0.25">
      <c r="B22" s="4"/>
      <c r="C22" s="4"/>
      <c r="D22" s="4"/>
      <c r="E22" s="4"/>
      <c r="F22" s="4"/>
      <c r="G22" s="111"/>
      <c r="J22" s="112"/>
    </row>
    <row r="23" spans="1:10" ht="15" x14ac:dyDescent="0.25">
      <c r="A23" s="8" t="s">
        <v>41</v>
      </c>
      <c r="J23" s="112"/>
    </row>
    <row r="24" spans="1:10" ht="15" x14ac:dyDescent="0.25">
      <c r="A24" s="5" t="s">
        <v>179</v>
      </c>
      <c r="B24" s="9"/>
      <c r="C24" s="130">
        <f>'[1]Hoja flujo'!D58</f>
        <v>-5017916.9099999992</v>
      </c>
      <c r="D24" s="9"/>
      <c r="E24" s="39">
        <v>-7957519.9100000001</v>
      </c>
      <c r="F24" s="9"/>
    </row>
    <row r="25" spans="1:10" ht="15" customHeight="1" x14ac:dyDescent="0.25">
      <c r="A25" s="8" t="s">
        <v>47</v>
      </c>
      <c r="C25" s="90">
        <f>SUM(C24)</f>
        <v>-5017916.9099999992</v>
      </c>
      <c r="E25" s="90">
        <f>SUM(E24)</f>
        <v>-7957519.9100000001</v>
      </c>
      <c r="H25" s="115"/>
    </row>
    <row r="26" spans="1:10" ht="15" customHeight="1" x14ac:dyDescent="0.25">
      <c r="A26" s="8"/>
    </row>
    <row r="27" spans="1:10" ht="15" customHeight="1" x14ac:dyDescent="0.25">
      <c r="A27" s="8" t="s">
        <v>42</v>
      </c>
      <c r="H27" s="112"/>
      <c r="I27" s="112"/>
      <c r="J27" s="112"/>
    </row>
    <row r="28" spans="1:10" x14ac:dyDescent="0.2">
      <c r="A28" s="5" t="s">
        <v>180</v>
      </c>
      <c r="C28" s="129">
        <v>2680010</v>
      </c>
      <c r="E28" s="110">
        <v>4035000</v>
      </c>
      <c r="H28" s="112"/>
      <c r="I28" s="112"/>
      <c r="J28" s="112"/>
    </row>
    <row r="29" spans="1:10" ht="15" x14ac:dyDescent="0.25">
      <c r="A29" s="5" t="s">
        <v>189</v>
      </c>
      <c r="B29" s="4"/>
      <c r="C29" s="129">
        <v>2500000.0000000005</v>
      </c>
      <c r="D29" s="4"/>
      <c r="E29" s="128">
        <v>4000000</v>
      </c>
      <c r="F29" s="4"/>
      <c r="G29" s="116"/>
      <c r="H29" s="112"/>
      <c r="I29" s="112"/>
      <c r="J29" s="112"/>
    </row>
    <row r="30" spans="1:10" ht="15" x14ac:dyDescent="0.25">
      <c r="A30" s="5" t="s">
        <v>190</v>
      </c>
      <c r="B30" s="4"/>
      <c r="C30" s="129">
        <v>-96771.289999999979</v>
      </c>
      <c r="D30" s="4"/>
      <c r="E30" s="39">
        <v>-23358.97</v>
      </c>
      <c r="F30" s="4"/>
      <c r="G30" s="116"/>
      <c r="H30" s="112"/>
      <c r="I30" s="112"/>
      <c r="J30" s="112"/>
    </row>
    <row r="31" spans="1:10" ht="15" x14ac:dyDescent="0.25">
      <c r="A31" s="5" t="s">
        <v>202</v>
      </c>
      <c r="B31" s="4"/>
      <c r="C31" s="129">
        <v>-317693.08</v>
      </c>
      <c r="D31" s="4"/>
      <c r="E31" s="39">
        <v>0</v>
      </c>
      <c r="F31" s="4"/>
      <c r="G31" s="116"/>
      <c r="H31" s="112"/>
      <c r="I31" s="112"/>
      <c r="J31" s="112"/>
    </row>
    <row r="32" spans="1:10" ht="15" x14ac:dyDescent="0.25">
      <c r="A32" s="8" t="s">
        <v>195</v>
      </c>
      <c r="C32" s="87">
        <f>SUM(C28:C31)</f>
        <v>4765545.63</v>
      </c>
      <c r="E32" s="87">
        <f>SUM(E28:E31)</f>
        <v>8011641.0300000003</v>
      </c>
      <c r="H32" s="39"/>
      <c r="I32" s="112"/>
      <c r="J32" s="112"/>
    </row>
    <row r="33" spans="1:14" x14ac:dyDescent="0.2">
      <c r="H33" s="112"/>
      <c r="I33" s="112"/>
      <c r="J33" s="112"/>
    </row>
    <row r="34" spans="1:14" ht="15" x14ac:dyDescent="0.25">
      <c r="A34" s="8" t="s">
        <v>196</v>
      </c>
      <c r="B34" s="4"/>
      <c r="C34" s="40">
        <f>+C32+C25+C21</f>
        <v>-97204.679999999353</v>
      </c>
      <c r="D34" s="4"/>
      <c r="E34" s="117">
        <f>+E32+E25+E21</f>
        <v>435191.68000000011</v>
      </c>
      <c r="F34" s="4"/>
      <c r="H34" s="112"/>
      <c r="I34" s="112"/>
      <c r="J34" s="112"/>
    </row>
    <row r="35" spans="1:14" ht="15.75" customHeight="1" x14ac:dyDescent="0.25">
      <c r="A35" s="8" t="s">
        <v>193</v>
      </c>
      <c r="B35" s="4"/>
      <c r="C35" s="131">
        <v>435191.68</v>
      </c>
      <c r="D35" s="4"/>
      <c r="E35" s="10">
        <v>0</v>
      </c>
      <c r="F35" s="4"/>
      <c r="H35" s="112"/>
      <c r="I35" s="112"/>
      <c r="J35" s="112"/>
    </row>
    <row r="36" spans="1:14" ht="15" x14ac:dyDescent="0.25">
      <c r="A36" s="8" t="s">
        <v>204</v>
      </c>
      <c r="B36" s="4">
        <v>6</v>
      </c>
      <c r="C36" s="87">
        <f>SUM(C34:C35)</f>
        <v>337987.00000000064</v>
      </c>
      <c r="D36" s="4"/>
      <c r="E36" s="87">
        <f>SUM(E34:E35)</f>
        <v>435191.68000000011</v>
      </c>
      <c r="F36" s="4"/>
      <c r="G36" s="118"/>
      <c r="H36" s="119"/>
      <c r="I36" s="119"/>
      <c r="J36" s="112"/>
    </row>
    <row r="37" spans="1:14" ht="11.25" customHeight="1" x14ac:dyDescent="0.25">
      <c r="B37" s="4"/>
      <c r="C37" s="4"/>
      <c r="D37" s="4"/>
      <c r="E37" s="4"/>
      <c r="F37" s="4"/>
      <c r="G37" s="111"/>
      <c r="H37" s="112"/>
      <c r="I37" s="89"/>
      <c r="J37" s="112"/>
    </row>
    <row r="38" spans="1:14" ht="15" thickBot="1" x14ac:dyDescent="0.25">
      <c r="A38" s="11"/>
      <c r="B38" s="12"/>
      <c r="C38" s="12"/>
      <c r="D38" s="12"/>
      <c r="E38" s="120"/>
      <c r="H38" s="61"/>
      <c r="I38" s="89"/>
    </row>
    <row r="39" spans="1:14" x14ac:dyDescent="0.2">
      <c r="I39" s="42"/>
    </row>
    <row r="40" spans="1:14" x14ac:dyDescent="0.2">
      <c r="A40" s="1" t="s">
        <v>46</v>
      </c>
      <c r="I40" s="42"/>
    </row>
    <row r="41" spans="1:14" x14ac:dyDescent="0.2">
      <c r="I41" s="42"/>
    </row>
    <row r="42" spans="1:14" x14ac:dyDescent="0.2">
      <c r="I42" s="42"/>
    </row>
    <row r="45" spans="1:14" x14ac:dyDescent="0.2">
      <c r="A45" s="38" t="s">
        <v>181</v>
      </c>
      <c r="B45" s="163" t="s">
        <v>30</v>
      </c>
      <c r="C45" s="163"/>
      <c r="D45" s="163"/>
      <c r="E45" s="163"/>
      <c r="F45" s="163"/>
      <c r="G45" s="121"/>
      <c r="H45" s="121"/>
      <c r="I45" s="121"/>
    </row>
    <row r="46" spans="1:14" x14ac:dyDescent="0.2">
      <c r="A46" s="2" t="s">
        <v>183</v>
      </c>
      <c r="B46" s="163" t="s">
        <v>57</v>
      </c>
      <c r="C46" s="163"/>
      <c r="D46" s="163"/>
      <c r="E46" s="163"/>
      <c r="F46" s="163"/>
      <c r="G46" s="122"/>
      <c r="H46" s="15"/>
      <c r="I46" s="15"/>
      <c r="J46" s="15"/>
      <c r="K46" s="15"/>
      <c r="L46" s="15"/>
      <c r="M46" s="15"/>
      <c r="N46" s="15"/>
    </row>
    <row r="47" spans="1:14" x14ac:dyDescent="0.2">
      <c r="B47" s="123"/>
      <c r="C47" s="123"/>
      <c r="D47" s="123"/>
      <c r="E47" s="123"/>
      <c r="F47" s="123"/>
      <c r="G47" s="122"/>
      <c r="H47" s="15"/>
      <c r="I47" s="15"/>
      <c r="J47" s="15"/>
      <c r="K47" s="15"/>
      <c r="L47" s="15"/>
      <c r="M47" s="15"/>
      <c r="N47" s="15"/>
    </row>
    <row r="48" spans="1:14" x14ac:dyDescent="0.2">
      <c r="A48" s="15"/>
      <c r="B48" s="123"/>
      <c r="C48" s="123"/>
      <c r="D48" s="123"/>
      <c r="E48" s="123"/>
      <c r="F48" s="123"/>
      <c r="G48" s="122"/>
      <c r="H48" s="15"/>
      <c r="I48" s="15"/>
      <c r="J48" s="15"/>
      <c r="K48" s="15"/>
      <c r="L48" s="15"/>
      <c r="M48" s="15"/>
      <c r="N48" s="15"/>
    </row>
    <row r="49" spans="1:14" ht="12" customHeight="1" x14ac:dyDescent="0.2">
      <c r="A49" s="15"/>
      <c r="B49" s="123"/>
      <c r="C49" s="123"/>
      <c r="D49" s="123"/>
      <c r="E49" s="123"/>
      <c r="F49" s="123"/>
      <c r="G49" s="122"/>
      <c r="H49" s="15"/>
      <c r="I49" s="15"/>
      <c r="J49" s="162"/>
      <c r="K49" s="162"/>
      <c r="L49" s="162"/>
      <c r="M49" s="162"/>
      <c r="N49" s="162"/>
    </row>
    <row r="50" spans="1:14" ht="21" customHeight="1" x14ac:dyDescent="0.2">
      <c r="A50" s="2" t="s">
        <v>28</v>
      </c>
      <c r="B50" s="163" t="s">
        <v>43</v>
      </c>
      <c r="C50" s="163"/>
      <c r="D50" s="163"/>
      <c r="E50" s="163"/>
      <c r="F50" s="163"/>
      <c r="G50" s="23"/>
      <c r="H50" s="23"/>
      <c r="I50" s="23"/>
      <c r="K50" s="121"/>
      <c r="L50" s="121"/>
      <c r="M50" s="121"/>
      <c r="N50" s="121"/>
    </row>
    <row r="51" spans="1:14" ht="15" customHeight="1" x14ac:dyDescent="0.2">
      <c r="A51" s="2" t="s">
        <v>29</v>
      </c>
      <c r="B51" s="163" t="s">
        <v>44</v>
      </c>
      <c r="C51" s="163"/>
      <c r="D51" s="163"/>
      <c r="E51" s="163"/>
      <c r="F51" s="163"/>
      <c r="G51" s="23"/>
      <c r="H51" s="23"/>
      <c r="I51" s="23"/>
      <c r="J51" s="23"/>
      <c r="K51" s="23"/>
      <c r="L51" s="23"/>
      <c r="M51" s="15"/>
      <c r="N51" s="15"/>
    </row>
  </sheetData>
  <mergeCells count="13">
    <mergeCell ref="J49:N49"/>
    <mergeCell ref="B50:F50"/>
    <mergeCell ref="A3:F3"/>
    <mergeCell ref="A4:F4"/>
    <mergeCell ref="A5:F5"/>
    <mergeCell ref="A6:F6"/>
    <mergeCell ref="A7:F7"/>
    <mergeCell ref="A8:F8"/>
    <mergeCell ref="B51:F51"/>
    <mergeCell ref="A9:F9"/>
    <mergeCell ref="A10:F10"/>
    <mergeCell ref="B45:F45"/>
    <mergeCell ref="B46:F46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Lorena Alvarado Merino</cp:lastModifiedBy>
  <cp:lastPrinted>2022-03-03T17:03:29Z</cp:lastPrinted>
  <dcterms:created xsi:type="dcterms:W3CDTF">2018-07-04T16:50:20Z</dcterms:created>
  <dcterms:modified xsi:type="dcterms:W3CDTF">2022-04-04T23:00:23Z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