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Balance General " sheetId="1" r:id="rId1"/>
    <sheet name="Estad. Resultado" sheetId="2" r:id="rId2"/>
    <sheet name="Resumen" sheetId="3" state="hidden" r:id="rId3"/>
  </sheets>
  <definedNames>
    <definedName name="_xlnm.Print_Area" localSheetId="0">'Balance General '!$A$1:$G$66</definedName>
    <definedName name="_xlnm.Print_Area" localSheetId="1">'Estad. Resultado'!$A$1:$G$43</definedName>
  </definedNames>
  <calcPr fullCalcOnLoad="1"/>
</workbook>
</file>

<file path=xl/sharedStrings.xml><?xml version="1.0" encoding="utf-8"?>
<sst xmlns="http://schemas.openxmlformats.org/spreadsheetml/2006/main" count="110" uniqueCount="98">
  <si>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</si>
  <si>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</si>
  <si>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</si>
  <si>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</si>
  <si>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</si>
  <si>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</si>
  <si>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</si>
  <si>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</si>
  <si>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</si>
  <si>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</si>
  <si>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</si>
  <si>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</si>
  <si>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</si>
  <si>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</si>
  <si>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</si>
  <si>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</si>
  <si>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</si>
  <si>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</si>
  <si>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</si>
  <si>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</si>
  <si>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</si>
  <si>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</si>
  <si>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</si>
  <si>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</si>
  <si>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</si>
  <si>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</si>
  <si>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</si>
  <si>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</si>
  <si>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</si>
  <si>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</si>
  <si>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</si>
  <si>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</si>
  <si>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</si>
  <si>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</si>
  <si>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</si>
  <si>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</si>
  <si>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</si>
  <si>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</si>
  <si>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</si>
  <si>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</si>
  <si>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</si>
  <si>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</si>
  <si>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</si>
  <si>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</si>
  <si>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</si>
  <si>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</si>
  <si>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</si>
  <si>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</si>
  <si>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>UTILIDAD(PERDIDA) RETENIDAS AL PRINCIPIAR EL AÑO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</si>
  <si>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</si>
  <si>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</si>
  <si>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</si>
  <si>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</si>
  <si>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</si>
  <si>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Ingresos por cuentas y documentos por cobrar 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</si>
  <si>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</si>
  <si>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</si>
  <si>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</si>
  <si>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</si>
  <si>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</si>
  <si>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</si>
  <si>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</si>
  <si>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</si>
  <si>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</si>
  <si>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</si>
  <si>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</si>
  <si>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</si>
  <si>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</si>
  <si>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</si>
  <si>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</si>
  <si>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</si>
  <si>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</si>
  <si>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</si>
  <si>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Acumulado</t>
  </si>
  <si>
    <t>Mensual</t>
  </si>
  <si>
    <t>CASA DE CORREDORES DE BOLSA</t>
  </si>
  <si>
    <t>Gastos de Operacion</t>
  </si>
  <si>
    <t>HENCORP, S.A. DE C.V.</t>
  </si>
  <si>
    <t>Ingresos por Servicios</t>
  </si>
  <si>
    <t>Total de Ingresos</t>
  </si>
  <si>
    <t>Gato por IVA no deducible</t>
  </si>
  <si>
    <t>Gastos de Operación</t>
  </si>
  <si>
    <t>Resultados del mes de Octubre</t>
  </si>
  <si>
    <t>Gastos Adicionales</t>
  </si>
  <si>
    <t>Impuesto sobre la Renta</t>
  </si>
  <si>
    <t>Diciembre</t>
  </si>
  <si>
    <t>Resultados despues de impuestos</t>
  </si>
  <si>
    <t>Resultados del mes de Noviembre</t>
  </si>
  <si>
    <t>Noviembre</t>
  </si>
  <si>
    <t>Nota: los gastos y los ingresos incluyes la facturacion CEDEVAL por valor de $ 7,569.32, el valor de los gastos sin CEDEVAL es de $ 33,586.22</t>
  </si>
  <si>
    <t>Firma electronica</t>
  </si>
  <si>
    <t xml:space="preserve">Recicladroa de Papel </t>
  </si>
  <si>
    <t>Cena empleados</t>
  </si>
  <si>
    <t>Disminucion K</t>
  </si>
  <si>
    <t>Dism. K y Pg. Divid.</t>
  </si>
  <si>
    <t>Balance General  al 28 de Febrero de 2022</t>
  </si>
  <si>
    <t>Estado de resultados del 1°de Enero al 28 de Enero de 2022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</si>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</sst>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2" fillId="3" borderId="0" applyNumberFormat="0" applyBorder="0" applyAlignment="0" applyProtection="0"/>
    <xf numFmtId="0" fontId="6" fillId="4" borderId="0" applyNumberFormat="0" applyBorder="0" applyAlignment="0" applyProtection="0"/>
    <xf numFmtId="0" fontId="32" fillId="5" borderId="0" applyNumberFormat="0" applyBorder="0" applyAlignment="0" applyProtection="0"/>
    <xf numFmtId="0" fontId="6" fillId="6" borderId="0" applyNumberFormat="0" applyBorder="0" applyAlignment="0" applyProtection="0"/>
    <xf numFmtId="0" fontId="32" fillId="7" borderId="0" applyNumberFormat="0" applyBorder="0" applyAlignment="0" applyProtection="0"/>
    <xf numFmtId="0" fontId="6" fillId="8" borderId="0" applyNumberFormat="0" applyBorder="0" applyAlignment="0" applyProtection="0"/>
    <xf numFmtId="0" fontId="32" fillId="9" borderId="0" applyNumberFormat="0" applyBorder="0" applyAlignment="0" applyProtection="0"/>
    <xf numFmtId="0" fontId="6" fillId="10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32" fillId="13" borderId="0" applyNumberFormat="0" applyBorder="0" applyAlignment="0" applyProtection="0"/>
    <xf numFmtId="0" fontId="6" fillId="14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32" fillId="17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8" borderId="0" applyNumberFormat="0" applyBorder="0" applyAlignment="0" applyProtection="0"/>
    <xf numFmtId="0" fontId="32" fillId="20" borderId="0" applyNumberFormat="0" applyBorder="0" applyAlignment="0" applyProtection="0"/>
    <xf numFmtId="0" fontId="6" fillId="14" borderId="0" applyNumberFormat="0" applyBorder="0" applyAlignment="0" applyProtection="0"/>
    <xf numFmtId="0" fontId="32" fillId="21" borderId="0" applyNumberFormat="0" applyBorder="0" applyAlignment="0" applyProtection="0"/>
    <xf numFmtId="0" fontId="6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6" borderId="0" applyNumberFormat="0" applyBorder="0" applyAlignment="0" applyProtection="0"/>
    <xf numFmtId="0" fontId="32" fillId="26" borderId="0" applyNumberFormat="0" applyBorder="0" applyAlignment="0" applyProtection="0"/>
    <xf numFmtId="0" fontId="7" fillId="18" borderId="0" applyNumberFormat="0" applyBorder="0" applyAlignment="0" applyProtection="0"/>
    <xf numFmtId="0" fontId="32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7" fillId="30" borderId="0" applyNumberFormat="0" applyBorder="0" applyAlignment="0" applyProtection="0"/>
    <xf numFmtId="0" fontId="32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8" fillId="6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1" applyNumberFormat="0" applyAlignment="0" applyProtection="0"/>
    <xf numFmtId="0" fontId="34" fillId="36" borderId="2" applyNumberFormat="0" applyAlignment="0" applyProtection="0"/>
    <xf numFmtId="0" fontId="10" fillId="37" borderId="3" applyNumberFormat="0" applyAlignment="0" applyProtection="0"/>
    <xf numFmtId="0" fontId="35" fillId="38" borderId="4" applyNumberFormat="0" applyAlignment="0" applyProtection="0"/>
    <xf numFmtId="0" fontId="11" fillId="0" borderId="5" applyNumberFormat="0" applyFill="0" applyAlignment="0" applyProtection="0"/>
    <xf numFmtId="0" fontId="36" fillId="0" borderId="6" applyNumberFormat="0" applyFill="0" applyAlignment="0" applyProtection="0"/>
    <xf numFmtId="0" fontId="20" fillId="0" borderId="7" applyNumberFormat="0" applyFill="0" applyAlignment="0" applyProtection="0"/>
    <xf numFmtId="0" fontId="3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39" fillId="40" borderId="0" applyNumberFormat="0" applyBorder="0" applyAlignment="0" applyProtection="0"/>
    <xf numFmtId="0" fontId="7" fillId="41" borderId="0" applyNumberFormat="0" applyBorder="0" applyAlignment="0" applyProtection="0"/>
    <xf numFmtId="0" fontId="39" fillId="42" borderId="0" applyNumberFormat="0" applyBorder="0" applyAlignment="0" applyProtection="0"/>
    <xf numFmtId="0" fontId="7" fillId="43" borderId="0" applyNumberFormat="0" applyBorder="0" applyAlignment="0" applyProtection="0"/>
    <xf numFmtId="0" fontId="39" fillId="44" borderId="0" applyNumberFormat="0" applyBorder="0" applyAlignment="0" applyProtection="0"/>
    <xf numFmtId="0" fontId="7" fillId="28" borderId="0" applyNumberFormat="0" applyBorder="0" applyAlignment="0" applyProtection="0"/>
    <xf numFmtId="0" fontId="39" fillId="45" borderId="0" applyNumberFormat="0" applyBorder="0" applyAlignment="0" applyProtection="0"/>
    <xf numFmtId="0" fontId="7" fillId="30" borderId="0" applyNumberFormat="0" applyBorder="0" applyAlignment="0" applyProtection="0"/>
    <xf numFmtId="0" fontId="39" fillId="46" borderId="0" applyNumberFormat="0" applyBorder="0" applyAlignment="0" applyProtection="0"/>
    <xf numFmtId="0" fontId="7" fillId="47" borderId="0" applyNumberFormat="0" applyBorder="0" applyAlignment="0" applyProtection="0"/>
    <xf numFmtId="0" fontId="39" fillId="48" borderId="0" applyNumberFormat="0" applyBorder="0" applyAlignment="0" applyProtection="0"/>
    <xf numFmtId="0" fontId="13" fillId="12" borderId="1" applyNumberFormat="0" applyAlignment="0" applyProtection="0"/>
    <xf numFmtId="0" fontId="40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1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2" fillId="5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2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3" fillId="36" borderId="12" applyNumberFormat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6" fillId="0" borderId="14" applyNumberFormat="0" applyFill="0" applyAlignment="0" applyProtection="0"/>
    <xf numFmtId="0" fontId="12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8" fillId="0" borderId="18" applyNumberFormat="0" applyFill="0" applyAlignment="0" applyProtection="0"/>
  </cellStyleXfs>
  <cellXfs count="97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170" fontId="1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0" fontId="2" fillId="55" borderId="0" xfId="81" applyNumberFormat="1" applyFont="1" applyFill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4" fontId="1" fillId="55" borderId="0" xfId="0" applyNumberFormat="1" applyFont="1" applyFill="1" applyAlignment="1">
      <alignment/>
    </xf>
    <xf numFmtId="171" fontId="2" fillId="55" borderId="0" xfId="81" applyFont="1" applyFill="1" applyAlignment="1">
      <alignment horizontal="centerContinuous"/>
    </xf>
    <xf numFmtId="0" fontId="1" fillId="55" borderId="0" xfId="0" applyFont="1" applyFill="1" applyAlignment="1">
      <alignment horizontal="justify" vertical="justify" wrapText="1"/>
    </xf>
    <xf numFmtId="0" fontId="6" fillId="55" borderId="0" xfId="94" applyFill="1">
      <alignment/>
      <protection/>
    </xf>
    <xf numFmtId="0" fontId="24" fillId="55" borderId="0" xfId="94" applyFont="1" applyFill="1" applyAlignment="1">
      <alignment horizontal="justify" vertical="top" wrapText="1"/>
      <protection/>
    </xf>
    <xf numFmtId="0" fontId="23" fillId="55" borderId="0" xfId="94" applyFont="1" applyFill="1" applyAlignment="1">
      <alignment vertical="top" wrapText="1"/>
      <protection/>
    </xf>
    <xf numFmtId="0" fontId="25" fillId="55" borderId="0" xfId="94" applyFont="1" applyFill="1" applyAlignment="1">
      <alignment horizontal="left" vertical="top" wrapText="1"/>
      <protection/>
    </xf>
    <xf numFmtId="0" fontId="25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horizontal="left" vertical="top" wrapText="1" indent="4"/>
      <protection/>
    </xf>
    <xf numFmtId="0" fontId="24" fillId="55" borderId="0" xfId="94" applyFont="1" applyFill="1" applyAlignment="1">
      <alignment horizontal="right" vertical="top" wrapText="1"/>
      <protection/>
    </xf>
    <xf numFmtId="0" fontId="23" fillId="55" borderId="0" xfId="94" applyFont="1" applyFill="1" applyAlignment="1">
      <alignment horizontal="left" vertical="top" wrapText="1" indent="2"/>
      <protection/>
    </xf>
    <xf numFmtId="171" fontId="2" fillId="55" borderId="20" xfId="81" applyFont="1" applyFill="1" applyBorder="1" applyAlignment="1">
      <alignment/>
    </xf>
    <xf numFmtId="171" fontId="2" fillId="55" borderId="0" xfId="0" applyNumberFormat="1" applyFont="1" applyFill="1" applyAlignment="1">
      <alignment/>
    </xf>
    <xf numFmtId="0" fontId="27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26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horizontal="left"/>
    </xf>
    <xf numFmtId="0" fontId="0" fillId="55" borderId="0" xfId="0" applyFont="1" applyFill="1" applyAlignment="1">
      <alignment horizontal="left"/>
    </xf>
    <xf numFmtId="0" fontId="23" fillId="55" borderId="0" xfId="94" applyFont="1" applyFill="1" applyAlignment="1">
      <alignment horizontal="right" vertical="top" wrapText="1"/>
      <protection/>
    </xf>
    <xf numFmtId="0" fontId="28" fillId="55" borderId="0" xfId="94" applyFont="1" applyFill="1" applyAlignment="1">
      <alignment horizontal="left" vertical="top" wrapText="1" indent="2"/>
      <protection/>
    </xf>
    <xf numFmtId="170" fontId="6" fillId="55" borderId="0" xfId="94" applyNumberFormat="1" applyFill="1">
      <alignment/>
      <protection/>
    </xf>
    <xf numFmtId="170" fontId="5" fillId="56" borderId="0" xfId="0" applyNumberFormat="1" applyFont="1" applyFill="1" applyAlignment="1">
      <alignment horizontal="center"/>
    </xf>
    <xf numFmtId="170" fontId="1" fillId="56" borderId="19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19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4" fontId="2" fillId="56" borderId="0" xfId="0" applyNumberFormat="1" applyFont="1" applyFill="1" applyAlignment="1">
      <alignment horizontal="centerContinuous"/>
    </xf>
    <xf numFmtId="171" fontId="6" fillId="55" borderId="0" xfId="81" applyFont="1" applyFill="1" applyAlignment="1">
      <alignment/>
    </xf>
    <xf numFmtId="171" fontId="6" fillId="55" borderId="0" xfId="94" applyNumberFormat="1" applyFill="1">
      <alignment/>
      <protection/>
    </xf>
    <xf numFmtId="171" fontId="1" fillId="56" borderId="0" xfId="81" applyFont="1" applyFill="1" applyAlignment="1">
      <alignment/>
    </xf>
    <xf numFmtId="0" fontId="23" fillId="55" borderId="0" xfId="94" applyFont="1" applyFill="1" applyAlignment="1">
      <alignment horizontal="center"/>
      <protection/>
    </xf>
    <xf numFmtId="0" fontId="0" fillId="56" borderId="0" xfId="0" applyFont="1" applyFill="1" applyAlignment="1">
      <alignment/>
    </xf>
    <xf numFmtId="43" fontId="6" fillId="55" borderId="0" xfId="94" applyNumberFormat="1" applyFill="1">
      <alignment/>
      <protection/>
    </xf>
    <xf numFmtId="0" fontId="26" fillId="0" borderId="0" xfId="93" applyFont="1" applyFill="1">
      <alignment/>
      <protection/>
    </xf>
    <xf numFmtId="171" fontId="0" fillId="0" borderId="20" xfId="81" applyFont="1" applyBorder="1" applyAlignment="1">
      <alignment/>
    </xf>
    <xf numFmtId="171" fontId="0" fillId="0" borderId="0" xfId="81" applyFont="1" applyAlignment="1">
      <alignment/>
    </xf>
    <xf numFmtId="171" fontId="0" fillId="0" borderId="0" xfId="81" applyFont="1" applyAlignment="1">
      <alignment/>
    </xf>
    <xf numFmtId="0" fontId="0" fillId="0" borderId="0" xfId="93" applyFont="1" applyFill="1">
      <alignment/>
      <protection/>
    </xf>
    <xf numFmtId="0" fontId="0" fillId="0" borderId="0" xfId="0" applyFont="1" applyAlignment="1">
      <alignment/>
    </xf>
    <xf numFmtId="0" fontId="0" fillId="0" borderId="0" xfId="93" applyFont="1">
      <alignment/>
      <protection/>
    </xf>
    <xf numFmtId="0" fontId="26" fillId="0" borderId="0" xfId="93" applyFont="1">
      <alignment/>
      <protection/>
    </xf>
    <xf numFmtId="171" fontId="0" fillId="0" borderId="20" xfId="81" applyFont="1" applyBorder="1" applyAlignment="1">
      <alignment/>
    </xf>
    <xf numFmtId="171" fontId="26" fillId="0" borderId="0" xfId="81" applyFont="1" applyAlignment="1">
      <alignment/>
    </xf>
    <xf numFmtId="171" fontId="0" fillId="0" borderId="0" xfId="0" applyNumberFormat="1" applyAlignment="1">
      <alignment/>
    </xf>
    <xf numFmtId="171" fontId="0" fillId="0" borderId="20" xfId="0" applyNumberFormat="1" applyBorder="1" applyAlignment="1">
      <alignment/>
    </xf>
    <xf numFmtId="0" fontId="26" fillId="0" borderId="0" xfId="0" applyFont="1" applyAlignment="1">
      <alignment/>
    </xf>
    <xf numFmtId="171" fontId="26" fillId="0" borderId="0" xfId="81" applyFont="1" applyAlignment="1">
      <alignment horizontal="center"/>
    </xf>
    <xf numFmtId="0" fontId="26" fillId="0" borderId="0" xfId="0" applyFon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81" applyFont="1" applyBorder="1" applyAlignment="1">
      <alignment/>
    </xf>
    <xf numFmtId="171" fontId="0" fillId="0" borderId="0" xfId="81" applyFont="1" applyBorder="1" applyAlignment="1">
      <alignment/>
    </xf>
    <xf numFmtId="171" fontId="26" fillId="57" borderId="0" xfId="81" applyFont="1" applyFill="1" applyAlignment="1">
      <alignment/>
    </xf>
    <xf numFmtId="0" fontId="25" fillId="55" borderId="0" xfId="94" applyFont="1" applyFill="1" applyAlignment="1">
      <alignment horizontal="center"/>
      <protection/>
    </xf>
    <xf numFmtId="0" fontId="29" fillId="55" borderId="0" xfId="94" applyFont="1" applyFill="1" applyAlignment="1">
      <alignment vertical="top" wrapText="1"/>
      <protection/>
    </xf>
    <xf numFmtId="0" fontId="29" fillId="55" borderId="0" xfId="94" applyFont="1" applyFill="1" applyAlignment="1">
      <alignment horizontal="left" vertical="top" wrapText="1"/>
      <protection/>
    </xf>
    <xf numFmtId="170" fontId="25" fillId="55" borderId="0" xfId="94" applyNumberFormat="1" applyFont="1" applyFill="1" applyAlignment="1">
      <alignment vertical="top" wrapText="1"/>
      <protection/>
    </xf>
    <xf numFmtId="170" fontId="25" fillId="55" borderId="19" xfId="94" applyNumberFormat="1" applyFont="1" applyFill="1" applyBorder="1" applyAlignment="1">
      <alignment vertical="top" wrapText="1"/>
      <protection/>
    </xf>
    <xf numFmtId="171" fontId="25" fillId="55" borderId="0" xfId="94" applyNumberFormat="1" applyFont="1" applyFill="1" applyAlignment="1">
      <alignment vertical="top" wrapText="1"/>
      <protection/>
    </xf>
    <xf numFmtId="171" fontId="29" fillId="55" borderId="0" xfId="94" applyNumberFormat="1" applyFont="1" applyFill="1" applyAlignment="1">
      <alignment vertical="top" wrapText="1"/>
      <protection/>
    </xf>
    <xf numFmtId="170" fontId="30" fillId="55" borderId="0" xfId="94" applyNumberFormat="1" applyFont="1" applyFill="1" applyAlignment="1">
      <alignment horizontal="left"/>
      <protection/>
    </xf>
    <xf numFmtId="170" fontId="30" fillId="55" borderId="0" xfId="94" applyNumberFormat="1" applyFont="1" applyFill="1">
      <alignment/>
      <protection/>
    </xf>
    <xf numFmtId="0" fontId="30" fillId="55" borderId="0" xfId="94" applyFont="1" applyFill="1">
      <alignment/>
      <protection/>
    </xf>
    <xf numFmtId="43" fontId="0" fillId="0" borderId="0" xfId="0" applyNumberFormat="1" applyAlignment="1">
      <alignment/>
    </xf>
    <xf numFmtId="0" fontId="0" fillId="0" borderId="0" xfId="0" applyNumberFormat="1" applyAlignment="1">
      <alignment vertical="justify"/>
    </xf>
    <xf numFmtId="2" fontId="2" fillId="55" borderId="0" xfId="0" applyNumberFormat="1" applyFont="1" applyFill="1" applyAlignment="1">
      <alignment/>
    </xf>
    <xf numFmtId="0" fontId="26" fillId="0" borderId="0" xfId="93" applyFont="1" applyAlignment="1">
      <alignment horizontal="center"/>
      <protection/>
    </xf>
    <xf numFmtId="44" fontId="2" fillId="55" borderId="0" xfId="0" applyNumberFormat="1" applyFont="1" applyFill="1" applyAlignment="1">
      <alignment/>
    </xf>
    <xf numFmtId="194" fontId="1" fillId="56" borderId="0" xfId="81" applyNumberFormat="1" applyFont="1" applyFill="1" applyAlignment="1">
      <alignment horizontal="center" vertical="center"/>
    </xf>
    <xf numFmtId="171" fontId="2" fillId="55" borderId="0" xfId="81" applyFont="1" applyFill="1" applyAlignment="1">
      <alignment vertical="center"/>
    </xf>
    <xf numFmtId="0" fontId="2" fillId="55" borderId="0" xfId="0" applyFont="1" applyFill="1" applyAlignment="1">
      <alignment vertical="center"/>
    </xf>
    <xf numFmtId="171" fontId="2" fillId="55" borderId="0" xfId="81" applyFont="1" applyFill="1" applyBorder="1" applyAlignment="1">
      <alignment/>
    </xf>
    <xf numFmtId="0" fontId="24" fillId="55" borderId="0" xfId="94" applyFont="1" applyFill="1" applyBorder="1" applyAlignment="1">
      <alignment horizontal="left" vertical="top" wrapText="1" indent="4"/>
      <protection/>
    </xf>
    <xf numFmtId="170" fontId="1" fillId="56" borderId="0" xfId="88" applyFont="1" applyFill="1" applyAlignment="1">
      <alignment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7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vertical="top" wrapText="1"/>
      <protection/>
    </xf>
    <xf numFmtId="0" fontId="24" fillId="55" borderId="0" xfId="94" applyFont="1" applyFill="1" applyAlignment="1">
      <alignment vertical="top" wrapText="1"/>
      <protection/>
    </xf>
    <xf numFmtId="0" fontId="28" fillId="55" borderId="0" xfId="94" applyFont="1" applyFill="1" applyAlignment="1">
      <alignment horizontal="left" vertical="top" wrapText="1" indent="2"/>
      <protection/>
    </xf>
    <xf numFmtId="0" fontId="0" fillId="0" borderId="0" xfId="0" applyNumberFormat="1" applyFont="1" applyAlignment="1">
      <alignment vertical="justify"/>
    </xf>
    <xf numFmtId="0" fontId="0" fillId="0" borderId="0" xfId="0" applyNumberFormat="1" applyAlignment="1">
      <alignment vertical="justify"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61</xdr:row>
      <xdr:rowOff>95250</xdr:rowOff>
    </xdr:from>
    <xdr:to>
      <xdr:col>6</xdr:col>
      <xdr:colOff>752475</xdr:colOff>
      <xdr:row>64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496425"/>
          <a:ext cx="4972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39</xdr:row>
      <xdr:rowOff>114300</xdr:rowOff>
    </xdr:from>
    <xdr:to>
      <xdr:col>6</xdr:col>
      <xdr:colOff>704850</xdr:colOff>
      <xdr:row>42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572375"/>
          <a:ext cx="497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SheetLayoutView="100" workbookViewId="0" topLeftCell="A27">
      <selection activeCell="B60" sqref="B60"/>
    </sheetView>
  </sheetViews>
  <sheetFormatPr defaultColWidth="11.421875" defaultRowHeight="12.75"/>
  <cols>
    <col min="1" max="1" width="2.8515625" style="1" customWidth="1"/>
    <col min="2" max="2" width="62.7109375" style="1" customWidth="1"/>
    <col min="3" max="3" width="3.140625" style="7" customWidth="1"/>
    <col min="4" max="4" width="17.00390625" style="33" hidden="1" customWidth="1"/>
    <col min="5" max="5" width="3.7109375" style="1" hidden="1" customWidth="1"/>
    <col min="6" max="6" width="0.13671875" style="33" hidden="1" customWidth="1"/>
    <col min="7" max="7" width="17.00390625" style="33" customWidth="1"/>
    <col min="8" max="16384" width="11.421875" style="1" customWidth="1"/>
  </cols>
  <sheetData>
    <row r="1" spans="2:7" ht="12">
      <c r="B1" s="86"/>
      <c r="C1" s="86"/>
      <c r="D1" s="1"/>
      <c r="F1" s="1"/>
      <c r="G1" s="1"/>
    </row>
    <row r="2" spans="1:7" ht="12.75" customHeight="1">
      <c r="A2" s="88" t="s">
        <v>77</v>
      </c>
      <c r="B2" s="88"/>
      <c r="C2" s="88"/>
      <c r="D2" s="88"/>
      <c r="E2" s="88"/>
      <c r="F2" s="88"/>
      <c r="G2" s="88"/>
    </row>
    <row r="3" spans="1:7" ht="12.75" customHeight="1">
      <c r="A3" s="86" t="s">
        <v>75</v>
      </c>
      <c r="B3" s="86"/>
      <c r="C3" s="86"/>
      <c r="D3" s="86"/>
      <c r="E3" s="86"/>
      <c r="F3" s="86"/>
      <c r="G3" s="86"/>
    </row>
    <row r="4" spans="1:7" ht="12.75" customHeight="1">
      <c r="A4" s="86" t="s">
        <v>95</v>
      </c>
      <c r="B4" s="86"/>
      <c r="C4" s="86"/>
      <c r="D4" s="86"/>
      <c r="E4" s="86"/>
      <c r="F4" s="86"/>
      <c r="G4" s="86"/>
    </row>
    <row r="5" spans="1:7" ht="12.75" customHeight="1">
      <c r="A5" s="87" t="s">
        <v>97</v>
      </c>
      <c r="B5" s="87"/>
      <c r="C5" s="87"/>
      <c r="D5" s="87"/>
      <c r="E5" s="87"/>
      <c r="F5" s="87"/>
      <c r="G5" s="87"/>
    </row>
    <row r="6" spans="2:7" ht="12">
      <c r="B6" s="2"/>
      <c r="C6" s="2"/>
      <c r="D6" s="31"/>
      <c r="F6" s="31"/>
      <c r="G6" s="31"/>
    </row>
    <row r="7" spans="3:7" ht="12">
      <c r="C7" s="81"/>
      <c r="D7" s="80" t="s">
        <v>93</v>
      </c>
      <c r="E7" s="82"/>
      <c r="F7" s="80" t="s">
        <v>94</v>
      </c>
      <c r="G7" s="80"/>
    </row>
    <row r="8" spans="1:7" ht="12" customHeight="1">
      <c r="A8" s="24"/>
      <c r="B8" s="24" t="s">
        <v>1</v>
      </c>
      <c r="C8" s="8"/>
      <c r="D8" s="38"/>
      <c r="F8" s="38"/>
      <c r="G8" s="38"/>
    </row>
    <row r="9" spans="1:7" ht="12" customHeight="1">
      <c r="A9" s="24"/>
      <c r="B9" s="24" t="s">
        <v>60</v>
      </c>
      <c r="C9" s="8"/>
      <c r="D9" s="38" t="e">
        <f>SUM(D10:D17)</f>
        <v>#REF!</v>
      </c>
      <c r="E9" s="21"/>
      <c r="F9" s="38" t="e">
        <f>SUM(F10:F17)</f>
        <v>#REF!</v>
      </c>
      <c r="G9" s="85">
        <v>597.16</v>
      </c>
    </row>
    <row r="10" spans="1:7" ht="12" customHeight="1">
      <c r="A10" s="25"/>
      <c r="B10" s="25" t="s">
        <v>16</v>
      </c>
      <c r="D10" s="37">
        <v>200</v>
      </c>
      <c r="F10" s="37">
        <f>+D10</f>
        <v>200</v>
      </c>
      <c r="G10" s="37">
        <v>0.2</v>
      </c>
    </row>
    <row r="11" spans="1:7" ht="12" customHeight="1">
      <c r="A11" s="25"/>
      <c r="B11" s="25" t="s">
        <v>15</v>
      </c>
      <c r="D11" s="37" t="e">
        <f>+#REF!</f>
        <v>#REF!</v>
      </c>
      <c r="F11" s="37" t="e">
        <f>+D11-#REF!</f>
        <v>#REF!</v>
      </c>
      <c r="G11" s="37">
        <v>252.92</v>
      </c>
    </row>
    <row r="12" spans="1:7" ht="12" customHeight="1">
      <c r="A12" s="25"/>
      <c r="B12" s="25" t="s">
        <v>2</v>
      </c>
      <c r="D12" s="37" t="e">
        <f>+#REF!</f>
        <v>#REF!</v>
      </c>
      <c r="F12" s="37" t="e">
        <f aca="true" t="shared" si="0" ref="F12:F17">+D12</f>
        <v>#REF!</v>
      </c>
      <c r="G12" s="37">
        <v>11.2</v>
      </c>
    </row>
    <row r="13" spans="1:7" ht="12" customHeight="1">
      <c r="A13" s="25"/>
      <c r="B13" s="25" t="s">
        <v>17</v>
      </c>
      <c r="D13" s="37" t="e">
        <f>+#REF!</f>
        <v>#REF!</v>
      </c>
      <c r="F13" s="37" t="e">
        <f t="shared" si="0"/>
        <v>#REF!</v>
      </c>
      <c r="G13" s="37">
        <v>165.12</v>
      </c>
    </row>
    <row r="14" spans="1:7" ht="12" customHeight="1">
      <c r="A14" s="25"/>
      <c r="B14" s="25" t="s">
        <v>18</v>
      </c>
      <c r="D14" s="37" t="e">
        <f>+#REF!</f>
        <v>#REF!</v>
      </c>
      <c r="F14" s="37" t="e">
        <f t="shared" si="0"/>
        <v>#REF!</v>
      </c>
      <c r="G14" s="37">
        <v>36.01</v>
      </c>
    </row>
    <row r="15" spans="1:7" ht="12" customHeight="1">
      <c r="A15" s="25"/>
      <c r="B15" s="25" t="s">
        <v>19</v>
      </c>
      <c r="D15" s="37" t="e">
        <f>+#REF!-121000</f>
        <v>#REF!</v>
      </c>
      <c r="F15" s="37" t="e">
        <f t="shared" si="0"/>
        <v>#REF!</v>
      </c>
      <c r="G15" s="37">
        <v>122.6</v>
      </c>
    </row>
    <row r="16" spans="1:7" ht="12" customHeight="1">
      <c r="A16" s="25"/>
      <c r="B16" s="25" t="s">
        <v>3</v>
      </c>
      <c r="D16" s="37" t="e">
        <f>+#REF!</f>
        <v>#REF!</v>
      </c>
      <c r="F16" s="37" t="e">
        <f t="shared" si="0"/>
        <v>#REF!</v>
      </c>
      <c r="G16" s="37">
        <v>2.45</v>
      </c>
    </row>
    <row r="17" spans="1:7" ht="12" customHeight="1">
      <c r="A17" s="25"/>
      <c r="B17" s="25" t="s">
        <v>4</v>
      </c>
      <c r="D17" s="37" t="e">
        <f>+#REF!</f>
        <v>#REF!</v>
      </c>
      <c r="F17" s="37" t="e">
        <f t="shared" si="0"/>
        <v>#REF!</v>
      </c>
      <c r="G17" s="37">
        <v>6.66</v>
      </c>
    </row>
    <row r="18" spans="1:7" ht="12" customHeight="1">
      <c r="A18" s="24"/>
      <c r="B18" s="24" t="s">
        <v>23</v>
      </c>
      <c r="C18" s="8"/>
      <c r="D18" s="42" t="e">
        <f>SUM(D19:D22)</f>
        <v>#REF!</v>
      </c>
      <c r="E18" s="21"/>
      <c r="F18" s="42" t="e">
        <f>SUM(F19:F22)</f>
        <v>#REF!</v>
      </c>
      <c r="G18" s="42">
        <f>SUM(G19:G22)</f>
        <v>42.85000000000001</v>
      </c>
    </row>
    <row r="19" spans="1:7" ht="12" customHeight="1">
      <c r="A19" s="25"/>
      <c r="B19" s="44" t="s">
        <v>20</v>
      </c>
      <c r="C19" s="8"/>
      <c r="D19" s="37" t="e">
        <f>+#REF!</f>
        <v>#REF!</v>
      </c>
      <c r="F19" s="37" t="e">
        <f>+D19</f>
        <v>#REF!</v>
      </c>
      <c r="G19" s="37">
        <v>9.34</v>
      </c>
    </row>
    <row r="20" spans="1:7" ht="12" customHeight="1">
      <c r="A20" s="25"/>
      <c r="B20" s="25" t="s">
        <v>21</v>
      </c>
      <c r="C20" s="8"/>
      <c r="D20" s="37" t="e">
        <f>+#REF!</f>
        <v>#REF!</v>
      </c>
      <c r="F20" s="37" t="e">
        <f>+D20</f>
        <v>#REF!</v>
      </c>
      <c r="G20" s="37">
        <v>2.55</v>
      </c>
    </row>
    <row r="21" spans="1:7" ht="12" customHeight="1">
      <c r="A21" s="25"/>
      <c r="B21" s="25" t="s">
        <v>22</v>
      </c>
      <c r="D21" s="37" t="e">
        <f>+#REF!</f>
        <v>#REF!</v>
      </c>
      <c r="F21" s="37" t="e">
        <f>+D21</f>
        <v>#REF!</v>
      </c>
      <c r="G21" s="37">
        <v>28.12</v>
      </c>
    </row>
    <row r="22" spans="1:7" ht="12" customHeight="1">
      <c r="A22" s="25"/>
      <c r="B22" s="25" t="s">
        <v>5</v>
      </c>
      <c r="D22" s="37" t="e">
        <f>+#REF!</f>
        <v>#REF!</v>
      </c>
      <c r="F22" s="37" t="e">
        <f>+D22</f>
        <v>#REF!</v>
      </c>
      <c r="G22" s="37">
        <v>2.84</v>
      </c>
    </row>
    <row r="23" spans="1:7" ht="12" customHeight="1" thickBot="1">
      <c r="A23" s="25"/>
      <c r="B23" s="26" t="s">
        <v>6</v>
      </c>
      <c r="C23" s="9"/>
      <c r="D23" s="32" t="e">
        <f>+D18+D9</f>
        <v>#REF!</v>
      </c>
      <c r="E23" s="21"/>
      <c r="F23" s="32" t="e">
        <f>+F18+F9</f>
        <v>#REF!</v>
      </c>
      <c r="G23" s="32">
        <f>+G18+G9</f>
        <v>640.01</v>
      </c>
    </row>
    <row r="24" spans="1:2" ht="12" customHeight="1" thickTop="1">
      <c r="A24" s="25"/>
      <c r="B24" s="25"/>
    </row>
    <row r="25" spans="1:7" ht="12" customHeight="1">
      <c r="A25" s="24"/>
      <c r="B25" s="24" t="s">
        <v>7</v>
      </c>
      <c r="C25" s="8"/>
      <c r="D25" s="38"/>
      <c r="F25" s="38"/>
      <c r="G25" s="38"/>
    </row>
    <row r="26" spans="1:7" ht="12" customHeight="1">
      <c r="A26" s="24"/>
      <c r="B26" s="24" t="s">
        <v>24</v>
      </c>
      <c r="C26" s="8"/>
      <c r="D26" s="38" t="e">
        <f>SUM(D27:D28)</f>
        <v>#REF!</v>
      </c>
      <c r="E26" s="21"/>
      <c r="F26" s="38" t="e">
        <f>SUM(F27:F28)</f>
        <v>#REF!</v>
      </c>
      <c r="G26" s="38">
        <v>153.94</v>
      </c>
    </row>
    <row r="27" spans="1:7" ht="12" customHeight="1">
      <c r="A27" s="25"/>
      <c r="B27" s="25" t="s">
        <v>8</v>
      </c>
      <c r="D27" s="37" t="e">
        <f>+#REF!</f>
        <v>#REF!</v>
      </c>
      <c r="F27" s="37" t="e">
        <f>+D27</f>
        <v>#REF!</v>
      </c>
      <c r="G27" s="37">
        <v>98.72</v>
      </c>
    </row>
    <row r="28" spans="1:7" ht="12" customHeight="1">
      <c r="A28" s="25"/>
      <c r="B28" s="25" t="s">
        <v>9</v>
      </c>
      <c r="D28" s="37" t="e">
        <f>+#REF!</f>
        <v>#REF!</v>
      </c>
      <c r="F28" s="37" t="e">
        <f>+D28</f>
        <v>#REF!</v>
      </c>
      <c r="G28" s="37">
        <v>55.22</v>
      </c>
    </row>
    <row r="29" spans="1:8" ht="12" customHeight="1">
      <c r="A29" s="24"/>
      <c r="B29" s="24" t="s">
        <v>25</v>
      </c>
      <c r="D29" s="37" t="e">
        <f>+#REF!</f>
        <v>#REF!</v>
      </c>
      <c r="E29" s="21"/>
      <c r="F29" s="38" t="e">
        <f>SUM(F30:F30)</f>
        <v>#REF!</v>
      </c>
      <c r="G29" s="38">
        <v>5.16</v>
      </c>
      <c r="H29" s="77"/>
    </row>
    <row r="30" spans="1:7" ht="12" customHeight="1">
      <c r="A30" s="25"/>
      <c r="B30" s="25" t="s">
        <v>26</v>
      </c>
      <c r="D30" s="37" t="e">
        <f>+#REF!</f>
        <v>#REF!</v>
      </c>
      <c r="F30" s="37" t="e">
        <f>+D30</f>
        <v>#REF!</v>
      </c>
      <c r="G30" s="37">
        <v>5.16</v>
      </c>
    </row>
    <row r="31" spans="1:7" ht="12" customHeight="1" thickBot="1">
      <c r="A31" s="25"/>
      <c r="B31" s="26" t="s">
        <v>10</v>
      </c>
      <c r="C31" s="8"/>
      <c r="D31" s="34" t="e">
        <f>+D26+D29</f>
        <v>#REF!</v>
      </c>
      <c r="E31" s="21"/>
      <c r="F31" s="34" t="e">
        <f>+F26+F29</f>
        <v>#REF!</v>
      </c>
      <c r="G31" s="34">
        <f>+G29+G26</f>
        <v>159.1</v>
      </c>
    </row>
    <row r="32" spans="1:7" ht="12" customHeight="1" thickTop="1">
      <c r="A32" s="25"/>
      <c r="B32" s="24"/>
      <c r="C32" s="8"/>
      <c r="D32" s="38"/>
      <c r="F32" s="38"/>
      <c r="G32" s="38"/>
    </row>
    <row r="33" spans="1:7" ht="12" customHeight="1">
      <c r="A33" s="24"/>
      <c r="B33" s="24" t="s">
        <v>27</v>
      </c>
      <c r="C33" s="8"/>
      <c r="D33" s="38" t="e">
        <f>SUM(D34)+D36+D40+D38+#REF!+#REF!</f>
        <v>#REF!</v>
      </c>
      <c r="E33" s="38"/>
      <c r="F33" s="38" t="e">
        <f>SUM(F34)+F36+F40+F38+#REF!+#REF!</f>
        <v>#REF!</v>
      </c>
      <c r="G33" s="38">
        <f>+G34+G36+G38+G40</f>
        <v>480.90999999999997</v>
      </c>
    </row>
    <row r="34" spans="1:7" ht="12" customHeight="1">
      <c r="A34" s="24"/>
      <c r="B34" s="24" t="s">
        <v>11</v>
      </c>
      <c r="D34" s="42">
        <f>+D35</f>
        <v>329000</v>
      </c>
      <c r="E34" s="21"/>
      <c r="F34" s="42">
        <f>+F35</f>
        <v>329000</v>
      </c>
      <c r="G34" s="42">
        <v>450</v>
      </c>
    </row>
    <row r="35" spans="1:7" ht="12" customHeight="1">
      <c r="A35" s="25"/>
      <c r="B35" s="25" t="s">
        <v>12</v>
      </c>
      <c r="D35" s="37">
        <f>450000-121000</f>
        <v>329000</v>
      </c>
      <c r="E35" s="38"/>
      <c r="F35" s="37">
        <f>450000-121000</f>
        <v>329000</v>
      </c>
      <c r="G35" s="37">
        <v>450</v>
      </c>
    </row>
    <row r="36" spans="1:7" ht="12" customHeight="1">
      <c r="A36" s="24"/>
      <c r="B36" s="24" t="s">
        <v>13</v>
      </c>
      <c r="C36" s="8"/>
      <c r="D36" s="42" t="e">
        <f>SUM(D37)</f>
        <v>#REF!</v>
      </c>
      <c r="E36" s="21"/>
      <c r="F36" s="42" t="e">
        <f>SUM(F37)</f>
        <v>#REF!</v>
      </c>
      <c r="G36" s="42">
        <v>90</v>
      </c>
    </row>
    <row r="37" spans="1:7" ht="12" customHeight="1">
      <c r="A37" s="25"/>
      <c r="B37" s="25" t="s">
        <v>13</v>
      </c>
      <c r="C37" s="8"/>
      <c r="D37" s="37" t="e">
        <f>+#REF!</f>
        <v>#REF!</v>
      </c>
      <c r="F37" s="37" t="e">
        <f>+D37</f>
        <v>#REF!</v>
      </c>
      <c r="G37" s="37">
        <v>90</v>
      </c>
    </row>
    <row r="38" spans="1:7" ht="12" customHeight="1">
      <c r="A38" s="24"/>
      <c r="B38" s="24" t="s">
        <v>28</v>
      </c>
      <c r="C38" s="8"/>
      <c r="D38" s="42" t="e">
        <f>+#REF!+#REF!+D39+#REF!</f>
        <v>#REF!</v>
      </c>
      <c r="E38" s="21"/>
      <c r="F38" s="42" t="e">
        <f>+#REF!+#REF!+F39+#REF!</f>
        <v>#REF!</v>
      </c>
      <c r="G38" s="42">
        <v>-37.73</v>
      </c>
    </row>
    <row r="39" spans="1:7" ht="12" customHeight="1">
      <c r="A39" s="25"/>
      <c r="B39" s="25" t="s">
        <v>29</v>
      </c>
      <c r="C39" s="8"/>
      <c r="D39" s="37" t="e">
        <f>+#REF!</f>
        <v>#REF!</v>
      </c>
      <c r="F39" s="37" t="e">
        <f>+D39</f>
        <v>#REF!</v>
      </c>
      <c r="G39" s="37">
        <v>-37.73</v>
      </c>
    </row>
    <row r="40" spans="1:7" ht="12" customHeight="1">
      <c r="A40" s="24"/>
      <c r="B40" s="24" t="s">
        <v>14</v>
      </c>
      <c r="C40" s="9"/>
      <c r="D40" s="35" t="e">
        <f>SUM(D41:D41)</f>
        <v>#REF!</v>
      </c>
      <c r="E40" s="21"/>
      <c r="F40" s="35">
        <f>SUM(F41:F41)</f>
        <v>0</v>
      </c>
      <c r="G40" s="35">
        <v>-21.36</v>
      </c>
    </row>
    <row r="41" spans="1:7" ht="12" customHeight="1">
      <c r="A41" s="25"/>
      <c r="B41" s="25" t="s">
        <v>30</v>
      </c>
      <c r="D41" s="37" t="e">
        <f>+#REF!</f>
        <v>#REF!</v>
      </c>
      <c r="F41" s="37">
        <v>0</v>
      </c>
      <c r="G41" s="37">
        <v>-21.36</v>
      </c>
    </row>
    <row r="42" spans="1:7" ht="12" customHeight="1" thickBot="1">
      <c r="A42" s="25"/>
      <c r="B42" s="24" t="s">
        <v>31</v>
      </c>
      <c r="D42" s="32" t="e">
        <f>+D31+D33</f>
        <v>#REF!</v>
      </c>
      <c r="E42" s="79"/>
      <c r="F42" s="32" t="e">
        <f>+F31+F33</f>
        <v>#REF!</v>
      </c>
      <c r="G42" s="32">
        <v>640.01</v>
      </c>
    </row>
    <row r="43" spans="1:2" ht="12" customHeight="1" thickTop="1">
      <c r="A43" s="25"/>
      <c r="B43" s="24"/>
    </row>
    <row r="44" spans="1:2" ht="12" customHeight="1">
      <c r="A44" s="25"/>
      <c r="B44" s="24" t="s">
        <v>32</v>
      </c>
    </row>
    <row r="45" spans="1:2" ht="12" customHeight="1">
      <c r="A45" s="25"/>
      <c r="B45" s="24" t="s">
        <v>33</v>
      </c>
    </row>
    <row r="46" spans="1:7" ht="12" customHeight="1">
      <c r="A46" s="25"/>
      <c r="B46" s="24" t="s">
        <v>34</v>
      </c>
      <c r="D46" s="38">
        <v>266285.71</v>
      </c>
      <c r="F46" s="38">
        <v>266285.71</v>
      </c>
      <c r="G46" s="38">
        <v>266.29</v>
      </c>
    </row>
    <row r="47" spans="1:7" ht="12" customHeight="1">
      <c r="A47" s="25"/>
      <c r="B47" s="25" t="s">
        <v>35</v>
      </c>
      <c r="D47" s="37">
        <v>266285.71</v>
      </c>
      <c r="F47" s="37">
        <v>266285.71</v>
      </c>
      <c r="G47" s="37">
        <v>266.29</v>
      </c>
    </row>
    <row r="48" spans="1:7" ht="12" customHeight="1">
      <c r="A48" s="24"/>
      <c r="B48" s="24" t="s">
        <v>36</v>
      </c>
      <c r="D48" s="42">
        <v>188900</v>
      </c>
      <c r="F48" s="42">
        <v>188900</v>
      </c>
      <c r="G48" s="42">
        <v>188.9</v>
      </c>
    </row>
    <row r="49" spans="1:7" ht="12" customHeight="1">
      <c r="A49" s="25"/>
      <c r="B49" s="25" t="s">
        <v>37</v>
      </c>
      <c r="D49" s="37">
        <v>36900</v>
      </c>
      <c r="F49" s="37">
        <v>36900</v>
      </c>
      <c r="G49" s="37">
        <v>36.9</v>
      </c>
    </row>
    <row r="50" spans="1:7" ht="12" customHeight="1">
      <c r="A50" s="25"/>
      <c r="B50" s="25" t="s">
        <v>38</v>
      </c>
      <c r="D50" s="37">
        <v>152000</v>
      </c>
      <c r="F50" s="37">
        <v>152000</v>
      </c>
      <c r="G50" s="37">
        <v>152</v>
      </c>
    </row>
    <row r="51" spans="1:7" ht="12" customHeight="1" thickBot="1">
      <c r="A51" s="25"/>
      <c r="B51" s="24" t="s">
        <v>39</v>
      </c>
      <c r="D51" s="34">
        <v>455185.71</v>
      </c>
      <c r="F51" s="34">
        <v>455185.71</v>
      </c>
      <c r="G51" s="34">
        <v>455.19</v>
      </c>
    </row>
    <row r="52" spans="1:2" ht="12" customHeight="1" thickTop="1">
      <c r="A52" s="25"/>
      <c r="B52" s="25"/>
    </row>
    <row r="53" spans="1:2" ht="12" customHeight="1">
      <c r="A53" s="24"/>
      <c r="B53" s="24" t="s">
        <v>40</v>
      </c>
    </row>
    <row r="54" spans="1:7" ht="12" customHeight="1">
      <c r="A54" s="24"/>
      <c r="B54" s="26" t="s">
        <v>41</v>
      </c>
      <c r="C54" s="9"/>
      <c r="D54" s="36">
        <v>266285.71</v>
      </c>
      <c r="F54" s="36">
        <v>266285.71</v>
      </c>
      <c r="G54" s="36">
        <v>266.29</v>
      </c>
    </row>
    <row r="55" spans="1:7" ht="12" customHeight="1">
      <c r="A55" s="25"/>
      <c r="B55" s="25" t="s">
        <v>42</v>
      </c>
      <c r="D55" s="37">
        <v>266285.71</v>
      </c>
      <c r="F55" s="37">
        <v>266285.71</v>
      </c>
      <c r="G55" s="37">
        <v>266.29</v>
      </c>
    </row>
    <row r="56" spans="1:7" ht="12.75">
      <c r="A56" s="24"/>
      <c r="B56" s="26" t="s">
        <v>43</v>
      </c>
      <c r="D56" s="42">
        <v>188900</v>
      </c>
      <c r="F56" s="42">
        <v>188900</v>
      </c>
      <c r="G56" s="42">
        <v>188.9</v>
      </c>
    </row>
    <row r="57" spans="1:7" ht="12.75">
      <c r="A57" s="25"/>
      <c r="B57" s="27" t="s">
        <v>44</v>
      </c>
      <c r="D57" s="37">
        <v>36900</v>
      </c>
      <c r="F57" s="37">
        <v>36900</v>
      </c>
      <c r="G57" s="37">
        <v>36.9</v>
      </c>
    </row>
    <row r="58" spans="1:7" ht="12.75">
      <c r="A58" s="25"/>
      <c r="B58" s="27" t="s">
        <v>45</v>
      </c>
      <c r="D58" s="37">
        <v>152000</v>
      </c>
      <c r="F58" s="37">
        <v>152000</v>
      </c>
      <c r="G58" s="37">
        <v>152</v>
      </c>
    </row>
    <row r="59" spans="1:7" ht="13.5" thickBot="1">
      <c r="A59" s="25"/>
      <c r="B59" s="24" t="s">
        <v>39</v>
      </c>
      <c r="D59" s="34">
        <v>455185.71</v>
      </c>
      <c r="F59" s="34">
        <v>455185.71</v>
      </c>
      <c r="G59" s="34">
        <v>455.19</v>
      </c>
    </row>
    <row r="60" spans="2:7" ht="13.5" thickTop="1">
      <c r="B60" s="24"/>
      <c r="D60" s="38"/>
      <c r="F60" s="38"/>
      <c r="G60" s="38"/>
    </row>
    <row r="61" spans="2:7" ht="12">
      <c r="B61" s="3"/>
      <c r="D61" s="38"/>
      <c r="F61" s="38"/>
      <c r="G61" s="38"/>
    </row>
    <row r="62" spans="2:7" ht="12">
      <c r="B62" s="3"/>
      <c r="D62" s="38"/>
      <c r="F62" s="38"/>
      <c r="G62" s="38"/>
    </row>
    <row r="63" spans="2:7" ht="12">
      <c r="B63" s="3"/>
      <c r="D63" s="38"/>
      <c r="F63" s="38"/>
      <c r="G63" s="38"/>
    </row>
    <row r="64" spans="2:7" ht="12">
      <c r="B64" s="3"/>
      <c r="D64" s="38"/>
      <c r="F64" s="38"/>
      <c r="G64" s="38"/>
    </row>
    <row r="65" spans="2:7" ht="12">
      <c r="B65" s="3"/>
      <c r="D65" s="38"/>
      <c r="F65" s="38"/>
      <c r="G65" s="38"/>
    </row>
    <row r="66" spans="2:7" ht="12">
      <c r="B66" s="3"/>
      <c r="D66" s="38"/>
      <c r="F66" s="38"/>
      <c r="G66" s="38"/>
    </row>
    <row r="67" spans="2:7" ht="12">
      <c r="B67" s="3"/>
      <c r="D67" s="38"/>
      <c r="F67" s="38"/>
      <c r="G67" s="38"/>
    </row>
    <row r="68" spans="2:7" ht="12">
      <c r="B68" s="3"/>
      <c r="D68" s="38"/>
      <c r="F68" s="38"/>
      <c r="G68" s="38"/>
    </row>
    <row r="69" spans="4:7" ht="12">
      <c r="D69" s="38"/>
      <c r="F69" s="38"/>
      <c r="G69" s="38"/>
    </row>
    <row r="70" spans="4:7" ht="12">
      <c r="D70" s="38"/>
      <c r="F70" s="38"/>
      <c r="G70" s="38"/>
    </row>
    <row r="71" spans="4:7" ht="12">
      <c r="D71" s="38"/>
      <c r="F71" s="38"/>
      <c r="G71" s="38"/>
    </row>
    <row r="72" spans="4:7" ht="12">
      <c r="D72" s="38"/>
      <c r="F72" s="38"/>
      <c r="G72" s="38"/>
    </row>
    <row r="75" ht="16.5" customHeight="1"/>
    <row r="76" spans="3:7" ht="12">
      <c r="C76" s="10"/>
      <c r="D76" s="39"/>
      <c r="F76" s="39"/>
      <c r="G76" s="39"/>
    </row>
    <row r="77" spans="3:7" ht="12">
      <c r="C77" s="10"/>
      <c r="D77" s="39"/>
      <c r="F77" s="39"/>
      <c r="G77" s="39"/>
    </row>
    <row r="78" spans="3:7" ht="12">
      <c r="C78" s="10"/>
      <c r="D78" s="39"/>
      <c r="F78" s="39"/>
      <c r="G78" s="39"/>
    </row>
    <row r="80" ht="12">
      <c r="B80" s="11"/>
    </row>
  </sheetData>
  <sheetProtection/>
  <mergeCells count="5">
    <mergeCell ref="B1:C1"/>
    <mergeCell ref="A5:G5"/>
    <mergeCell ref="A4:G4"/>
    <mergeCell ref="A3:G3"/>
    <mergeCell ref="A2:G2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31">
      <selection activeCell="A1" sqref="A1:G43"/>
    </sheetView>
  </sheetViews>
  <sheetFormatPr defaultColWidth="11.421875" defaultRowHeight="12.75"/>
  <cols>
    <col min="1" max="1" width="3.28125" style="12" customWidth="1"/>
    <col min="2" max="2" width="7.28125" style="12" customWidth="1"/>
    <col min="3" max="3" width="9.00390625" style="12" customWidth="1"/>
    <col min="4" max="4" width="36.8515625" style="12" customWidth="1"/>
    <col min="5" max="5" width="3.8515625" style="12" customWidth="1"/>
    <col min="6" max="6" width="11.28125" style="12" customWidth="1"/>
    <col min="7" max="7" width="14.140625" style="74" customWidth="1"/>
    <col min="8" max="8" width="12.57421875" style="12" bestFit="1" customWidth="1"/>
    <col min="9" max="10" width="11.421875" style="12" customWidth="1"/>
    <col min="11" max="11" width="11.421875" style="40" customWidth="1"/>
    <col min="12" max="16384" width="11.421875" style="12" customWidth="1"/>
  </cols>
  <sheetData>
    <row r="1" spans="1:7" ht="15">
      <c r="A1" s="43"/>
      <c r="B1" s="43"/>
      <c r="C1" s="43"/>
      <c r="D1" s="43"/>
      <c r="E1" s="43"/>
      <c r="G1" s="65"/>
    </row>
    <row r="2" spans="1:7" ht="15" customHeight="1">
      <c r="A2" s="91" t="s">
        <v>77</v>
      </c>
      <c r="B2" s="91"/>
      <c r="C2" s="91"/>
      <c r="D2" s="91"/>
      <c r="E2" s="91"/>
      <c r="F2" s="91"/>
      <c r="G2" s="91"/>
    </row>
    <row r="3" spans="1:7" ht="15" customHeight="1">
      <c r="A3" s="90" t="s">
        <v>75</v>
      </c>
      <c r="B3" s="90"/>
      <c r="C3" s="90"/>
      <c r="D3" s="90"/>
      <c r="E3" s="90"/>
      <c r="F3" s="90"/>
      <c r="G3" s="90"/>
    </row>
    <row r="4" spans="1:7" ht="15" customHeight="1">
      <c r="A4" s="90" t="s">
        <v>96</v>
      </c>
      <c r="B4" s="90"/>
      <c r="C4" s="90"/>
      <c r="D4" s="90"/>
      <c r="E4" s="90"/>
      <c r="F4" s="90"/>
      <c r="G4" s="90"/>
    </row>
    <row r="5" spans="1:7" ht="15" customHeight="1">
      <c r="A5" s="89" t="s">
        <v>97</v>
      </c>
      <c r="B5" s="89"/>
      <c r="C5" s="89"/>
      <c r="D5" s="89"/>
      <c r="E5" s="89"/>
      <c r="F5" s="89"/>
      <c r="G5" s="89"/>
    </row>
    <row r="6" spans="1:7" ht="15" customHeight="1">
      <c r="A6" s="22"/>
      <c r="B6" s="22"/>
      <c r="C6" s="22"/>
      <c r="D6" s="22"/>
      <c r="E6" s="22"/>
      <c r="G6" s="22"/>
    </row>
    <row r="7" spans="1:7" ht="15" customHeight="1">
      <c r="A7" s="13"/>
      <c r="B7" s="13"/>
      <c r="C7" s="13"/>
      <c r="D7" s="13"/>
      <c r="E7" s="13"/>
      <c r="G7" s="23"/>
    </row>
    <row r="8" spans="1:7" ht="15">
      <c r="A8" s="28"/>
      <c r="B8" s="92" t="s">
        <v>61</v>
      </c>
      <c r="C8" s="92"/>
      <c r="D8" s="92"/>
      <c r="E8" s="15"/>
      <c r="G8" s="66"/>
    </row>
    <row r="9" spans="1:7" ht="15" customHeight="1">
      <c r="A9" s="28"/>
      <c r="B9" s="92" t="s">
        <v>62</v>
      </c>
      <c r="C9" s="92"/>
      <c r="D9" s="92"/>
      <c r="E9" s="16"/>
      <c r="G9" s="4">
        <v>108.48</v>
      </c>
    </row>
    <row r="10" spans="1:8" ht="15" customHeight="1">
      <c r="A10" s="18"/>
      <c r="B10" s="93" t="s">
        <v>49</v>
      </c>
      <c r="C10" s="93"/>
      <c r="D10" s="93"/>
      <c r="E10" s="17"/>
      <c r="G10" s="7">
        <v>93.29</v>
      </c>
      <c r="H10" s="45"/>
    </row>
    <row r="11" spans="1:7" ht="15" customHeight="1">
      <c r="A11" s="18"/>
      <c r="B11" s="93" t="s">
        <v>0</v>
      </c>
      <c r="C11" s="93"/>
      <c r="D11" s="93"/>
      <c r="E11" s="17"/>
      <c r="G11" s="20">
        <v>15.2</v>
      </c>
    </row>
    <row r="12" spans="1:9" ht="15">
      <c r="A12" s="18"/>
      <c r="B12" s="92" t="s">
        <v>63</v>
      </c>
      <c r="C12" s="92"/>
      <c r="D12" s="92"/>
      <c r="E12" s="15"/>
      <c r="G12" s="67"/>
      <c r="I12" s="40"/>
    </row>
    <row r="13" spans="1:9" ht="15" customHeight="1">
      <c r="A13" s="18"/>
      <c r="B13" s="92" t="s">
        <v>76</v>
      </c>
      <c r="C13" s="92"/>
      <c r="D13" s="92"/>
      <c r="E13" s="16"/>
      <c r="G13" s="68">
        <v>136.61</v>
      </c>
      <c r="H13" s="41"/>
      <c r="I13" s="40"/>
    </row>
    <row r="14" spans="1:9" ht="15" customHeight="1">
      <c r="A14" s="18"/>
      <c r="B14" s="93" t="s">
        <v>50</v>
      </c>
      <c r="C14" s="93"/>
      <c r="D14" s="93"/>
      <c r="E14" s="17"/>
      <c r="G14" s="7">
        <v>56.27</v>
      </c>
      <c r="I14" s="40"/>
    </row>
    <row r="15" spans="1:9" ht="15" customHeight="1">
      <c r="A15" s="18"/>
      <c r="B15" s="93" t="s">
        <v>51</v>
      </c>
      <c r="C15" s="93"/>
      <c r="D15" s="93"/>
      <c r="E15" s="17"/>
      <c r="G15" s="7">
        <v>79.16</v>
      </c>
      <c r="H15" s="41"/>
      <c r="I15" s="41"/>
    </row>
    <row r="16" spans="1:7" ht="15" customHeight="1">
      <c r="A16" s="18"/>
      <c r="B16" s="93" t="s">
        <v>52</v>
      </c>
      <c r="C16" s="93"/>
      <c r="D16" s="93"/>
      <c r="E16" s="17"/>
      <c r="G16" s="20">
        <v>1.17</v>
      </c>
    </row>
    <row r="17" spans="1:7" ht="15.75" customHeight="1" thickBot="1">
      <c r="A17" s="18"/>
      <c r="B17" s="92" t="s">
        <v>64</v>
      </c>
      <c r="C17" s="92"/>
      <c r="D17" s="92"/>
      <c r="E17" s="16"/>
      <c r="G17" s="69">
        <v>-28.12</v>
      </c>
    </row>
    <row r="18" spans="1:7" ht="15.75" thickTop="1">
      <c r="A18" s="18"/>
      <c r="B18" s="92" t="s">
        <v>46</v>
      </c>
      <c r="C18" s="92"/>
      <c r="D18" s="92"/>
      <c r="E18" s="15"/>
      <c r="G18" s="67"/>
    </row>
    <row r="19" spans="1:7" ht="15" customHeight="1">
      <c r="A19" s="28"/>
      <c r="B19" s="92" t="s">
        <v>65</v>
      </c>
      <c r="C19" s="92"/>
      <c r="D19" s="92"/>
      <c r="E19" s="16"/>
      <c r="G19" s="68">
        <v>8.33</v>
      </c>
    </row>
    <row r="20" spans="1:7" ht="15" customHeight="1">
      <c r="A20" s="18"/>
      <c r="B20" s="93" t="s">
        <v>53</v>
      </c>
      <c r="C20" s="93"/>
      <c r="D20" s="93"/>
      <c r="E20" s="84"/>
      <c r="G20" s="83">
        <v>1.07</v>
      </c>
    </row>
    <row r="21" spans="1:7" ht="15" customHeight="1">
      <c r="A21" s="18"/>
      <c r="B21" s="93" t="s">
        <v>54</v>
      </c>
      <c r="C21" s="93"/>
      <c r="D21" s="93"/>
      <c r="E21" s="17"/>
      <c r="G21" s="20">
        <v>7.26</v>
      </c>
    </row>
    <row r="22" spans="1:8" ht="15" customHeight="1">
      <c r="A22" s="18"/>
      <c r="B22" s="92" t="s">
        <v>66</v>
      </c>
      <c r="C22" s="92"/>
      <c r="D22" s="92"/>
      <c r="E22" s="16"/>
      <c r="G22" s="70">
        <v>-19.79</v>
      </c>
      <c r="H22" s="45"/>
    </row>
    <row r="23" spans="1:7" ht="15" customHeight="1">
      <c r="A23" s="18"/>
      <c r="B23" s="14"/>
      <c r="C23" s="14"/>
      <c r="D23" s="14"/>
      <c r="E23" s="19"/>
      <c r="G23" s="71"/>
    </row>
    <row r="24" spans="1:7" ht="15.75" customHeight="1">
      <c r="A24" s="28"/>
      <c r="B24" s="92" t="s">
        <v>67</v>
      </c>
      <c r="C24" s="92"/>
      <c r="D24" s="92"/>
      <c r="E24" s="16"/>
      <c r="G24" s="68">
        <v>1.57</v>
      </c>
    </row>
    <row r="25" spans="1:7" ht="15">
      <c r="A25" s="18"/>
      <c r="B25" s="93" t="s">
        <v>55</v>
      </c>
      <c r="C25" s="93"/>
      <c r="D25" s="93"/>
      <c r="E25" s="17"/>
      <c r="G25" s="7">
        <v>0.02</v>
      </c>
    </row>
    <row r="26" spans="1:10" ht="15" customHeight="1">
      <c r="A26" s="18"/>
      <c r="B26" s="93" t="s">
        <v>56</v>
      </c>
      <c r="C26" s="93"/>
      <c r="D26" s="93"/>
      <c r="E26" s="17"/>
      <c r="G26" s="7">
        <v>1.55</v>
      </c>
      <c r="J26" s="40"/>
    </row>
    <row r="27" spans="1:10" ht="15" customHeight="1">
      <c r="A27" s="18"/>
      <c r="B27" s="92" t="s">
        <v>68</v>
      </c>
      <c r="C27" s="92"/>
      <c r="D27" s="92"/>
      <c r="E27" s="16"/>
      <c r="G27" s="8">
        <v>-21.36</v>
      </c>
      <c r="H27" s="41"/>
      <c r="I27" s="45"/>
      <c r="J27" s="41"/>
    </row>
    <row r="28" spans="1:7" ht="15" customHeight="1">
      <c r="A28" s="18"/>
      <c r="B28" s="14"/>
      <c r="C28" s="14"/>
      <c r="D28" s="14"/>
      <c r="E28" s="19"/>
      <c r="G28" s="7"/>
    </row>
    <row r="29" spans="1:7" ht="15" customHeight="1">
      <c r="A29" s="28"/>
      <c r="B29" s="92" t="s">
        <v>69</v>
      </c>
      <c r="C29" s="92"/>
      <c r="D29" s="92"/>
      <c r="E29" s="16"/>
      <c r="G29" s="7"/>
    </row>
    <row r="30" spans="1:9" ht="15" customHeight="1">
      <c r="A30" s="18"/>
      <c r="B30" s="93" t="s">
        <v>57</v>
      </c>
      <c r="C30" s="93"/>
      <c r="D30" s="93"/>
      <c r="E30" s="17"/>
      <c r="F30" s="40"/>
      <c r="G30" s="20">
        <v>0</v>
      </c>
      <c r="I30" s="41"/>
    </row>
    <row r="31" spans="1:9" ht="15" customHeight="1">
      <c r="A31" s="18"/>
      <c r="B31" s="92" t="s">
        <v>72</v>
      </c>
      <c r="C31" s="92"/>
      <c r="D31" s="92"/>
      <c r="E31" s="16"/>
      <c r="F31" s="40"/>
      <c r="G31" s="7">
        <v>-21.36</v>
      </c>
      <c r="I31" s="41"/>
    </row>
    <row r="32" spans="1:7" ht="15" customHeight="1">
      <c r="A32" s="28"/>
      <c r="B32" s="92" t="s">
        <v>70</v>
      </c>
      <c r="C32" s="92"/>
      <c r="D32" s="92"/>
      <c r="E32" s="16"/>
      <c r="F32" s="40"/>
      <c r="G32" s="7"/>
    </row>
    <row r="33" spans="1:7" ht="15" customHeight="1">
      <c r="A33" s="18"/>
      <c r="B33" s="93" t="s">
        <v>58</v>
      </c>
      <c r="C33" s="93"/>
      <c r="D33" s="93"/>
      <c r="E33" s="17"/>
      <c r="F33" s="40"/>
      <c r="G33" s="20">
        <v>0</v>
      </c>
    </row>
    <row r="34" spans="1:7" ht="15" customHeight="1">
      <c r="A34" s="28"/>
      <c r="B34" s="92" t="s">
        <v>71</v>
      </c>
      <c r="C34" s="92"/>
      <c r="D34" s="92"/>
      <c r="E34" s="16"/>
      <c r="F34" s="40"/>
      <c r="G34" s="7"/>
    </row>
    <row r="35" spans="1:7" ht="15" customHeight="1">
      <c r="A35" s="18"/>
      <c r="B35" s="93" t="s">
        <v>59</v>
      </c>
      <c r="C35" s="93"/>
      <c r="D35" s="93"/>
      <c r="E35" s="17"/>
      <c r="F35" s="41"/>
      <c r="G35" s="20">
        <v>0</v>
      </c>
    </row>
    <row r="36" spans="1:8" ht="15" customHeight="1" thickBot="1">
      <c r="A36" s="18"/>
      <c r="B36" s="92" t="s">
        <v>47</v>
      </c>
      <c r="C36" s="92"/>
      <c r="D36" s="92"/>
      <c r="E36" s="19"/>
      <c r="G36" s="5">
        <v>-21.36</v>
      </c>
      <c r="H36" s="30"/>
    </row>
    <row r="37" spans="1:7" ht="15" customHeight="1" thickTop="1">
      <c r="A37" s="18"/>
      <c r="B37" s="94" t="s">
        <v>48</v>
      </c>
      <c r="C37" s="94"/>
      <c r="D37" s="94"/>
      <c r="E37" s="29"/>
      <c r="G37" s="6"/>
    </row>
    <row r="38" ht="15">
      <c r="G38" s="72"/>
    </row>
    <row r="39" ht="15">
      <c r="G39" s="73"/>
    </row>
    <row r="41" ht="15"/>
    <row r="42" ht="15"/>
  </sheetData>
  <sheetProtection/>
  <mergeCells count="32">
    <mergeCell ref="B19:D19"/>
    <mergeCell ref="B9:D9"/>
    <mergeCell ref="B18:D18"/>
    <mergeCell ref="B15:D15"/>
    <mergeCell ref="B17:D17"/>
    <mergeCell ref="B16:D16"/>
    <mergeCell ref="B8:D8"/>
    <mergeCell ref="B13:D13"/>
    <mergeCell ref="B24:D24"/>
    <mergeCell ref="B11:D11"/>
    <mergeCell ref="B14:D14"/>
    <mergeCell ref="B26:D26"/>
    <mergeCell ref="B12:D12"/>
    <mergeCell ref="B22:D22"/>
    <mergeCell ref="B20:D20"/>
    <mergeCell ref="B21:D21"/>
    <mergeCell ref="B10:D10"/>
    <mergeCell ref="B25:D25"/>
    <mergeCell ref="B32:D32"/>
    <mergeCell ref="B36:D36"/>
    <mergeCell ref="B37:D37"/>
    <mergeCell ref="B34:D34"/>
    <mergeCell ref="B33:D33"/>
    <mergeCell ref="B35:D35"/>
    <mergeCell ref="A5:G5"/>
    <mergeCell ref="A4:G4"/>
    <mergeCell ref="A3:G3"/>
    <mergeCell ref="A2:G2"/>
    <mergeCell ref="B29:D29"/>
    <mergeCell ref="B31:D31"/>
    <mergeCell ref="B30:D30"/>
    <mergeCell ref="B27:D2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9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7.00390625" style="0" customWidth="1"/>
    <col min="2" max="2" width="43.7109375" style="0" customWidth="1"/>
    <col min="3" max="3" width="12.140625" style="49" customWidth="1"/>
    <col min="4" max="4" width="3.57421875" style="0" customWidth="1"/>
    <col min="5" max="5" width="13.28125" style="49" customWidth="1"/>
    <col min="6" max="6" width="1.57421875" style="0" customWidth="1"/>
    <col min="7" max="7" width="1.421875" style="0" hidden="1" customWidth="1"/>
    <col min="8" max="8" width="11.7109375" style="0" hidden="1" customWidth="1"/>
    <col min="9" max="9" width="1.421875" style="0" hidden="1" customWidth="1"/>
    <col min="10" max="10" width="13.28125" style="0" hidden="1" customWidth="1"/>
    <col min="11" max="11" width="11.421875" style="0" hidden="1" customWidth="1"/>
    <col min="19" max="19" width="11.421875" style="49" customWidth="1"/>
  </cols>
  <sheetData>
    <row r="2" spans="2:17" ht="12.75">
      <c r="B2" s="51"/>
      <c r="C2" s="48"/>
      <c r="E2" s="59" t="s">
        <v>88</v>
      </c>
      <c r="F2" s="55"/>
      <c r="G2" s="55"/>
      <c r="H2" s="59" t="s">
        <v>85</v>
      </c>
      <c r="I2" s="55"/>
      <c r="J2" s="59" t="s">
        <v>85</v>
      </c>
      <c r="Q2" s="51"/>
    </row>
    <row r="3" spans="2:10" ht="12.75">
      <c r="B3" s="51"/>
      <c r="C3" s="59" t="s">
        <v>74</v>
      </c>
      <c r="E3" s="59" t="s">
        <v>73</v>
      </c>
      <c r="F3" s="60"/>
      <c r="H3" s="60" t="s">
        <v>74</v>
      </c>
      <c r="I3" s="60"/>
      <c r="J3" s="60" t="s">
        <v>73</v>
      </c>
    </row>
    <row r="4" spans="2:3" ht="12.75">
      <c r="B4" s="78" t="s">
        <v>87</v>
      </c>
      <c r="C4" s="59" t="s">
        <v>88</v>
      </c>
    </row>
    <row r="5" spans="2:3" ht="12.75">
      <c r="B5" s="51"/>
      <c r="C5" s="48"/>
    </row>
    <row r="6" spans="2:10" ht="12.75">
      <c r="B6" s="52" t="s">
        <v>78</v>
      </c>
      <c r="C6" s="49" t="e">
        <f>+'Estad. Resultado'!#REF!-'Estad. Resultado'!#REF!</f>
        <v>#REF!</v>
      </c>
      <c r="E6" s="49" t="e">
        <f>+'Estad. Resultado'!#REF!-'Estad. Resultado'!#REF!</f>
        <v>#REF!</v>
      </c>
      <c r="H6" s="49">
        <v>29835.33</v>
      </c>
      <c r="I6" s="49"/>
      <c r="J6" s="49" t="e">
        <f>SUM(E6:H6)</f>
        <v>#REF!</v>
      </c>
    </row>
    <row r="7" spans="2:10" ht="12.75">
      <c r="B7" s="52" t="s">
        <v>0</v>
      </c>
      <c r="C7" s="49" t="e">
        <f>+'Estad. Resultado'!#REF!</f>
        <v>#REF!</v>
      </c>
      <c r="E7" s="49" t="e">
        <f>+'Estad. Resultado'!#REF!</f>
        <v>#REF!</v>
      </c>
      <c r="H7" s="56">
        <v>9000</v>
      </c>
      <c r="I7" s="56"/>
      <c r="J7" s="56" t="e">
        <f>SUM(E7:H7)</f>
        <v>#REF!</v>
      </c>
    </row>
    <row r="8" spans="2:10" ht="12.75">
      <c r="B8" s="52" t="s">
        <v>65</v>
      </c>
      <c r="C8" s="54" t="e">
        <f>+'Estad. Resultado'!#REF!</f>
        <v>#REF!</v>
      </c>
      <c r="E8" s="54" t="e">
        <f>+'Estad. Resultado'!#REF!</f>
        <v>#REF!</v>
      </c>
      <c r="H8" s="57" t="e">
        <f>+C8</f>
        <v>#REF!</v>
      </c>
      <c r="I8" s="61"/>
      <c r="J8" s="57" t="e">
        <f>SUM(E8:H8)</f>
        <v>#REF!</v>
      </c>
    </row>
    <row r="9" spans="2:13" ht="12.75">
      <c r="B9" s="53" t="s">
        <v>79</v>
      </c>
      <c r="C9" s="48" t="e">
        <f>SUM(C6:C8)</f>
        <v>#REF!</v>
      </c>
      <c r="E9" s="48" t="e">
        <f>SUM(E6:E8)</f>
        <v>#REF!</v>
      </c>
      <c r="H9" s="48" t="e">
        <f>SUM(H6:H8)</f>
        <v>#REF!</v>
      </c>
      <c r="I9" s="48"/>
      <c r="J9" s="48" t="e">
        <f>SUM(E9:H9)</f>
        <v>#REF!</v>
      </c>
      <c r="M9" s="49"/>
    </row>
    <row r="10" spans="2:17" ht="12.75">
      <c r="B10" s="51"/>
      <c r="C10" s="48"/>
      <c r="M10" s="49"/>
      <c r="Q10" s="49"/>
    </row>
    <row r="11" spans="2:17" ht="12.75">
      <c r="B11" s="52" t="s">
        <v>81</v>
      </c>
      <c r="C11" s="49" t="e">
        <f>(+'Estad. Resultado'!#REF!*-1)+'Estad. Resultado'!#REF!-C14-C15-C16-C21</f>
        <v>#REF!</v>
      </c>
      <c r="E11" s="49" t="e">
        <f>(+'Estad. Resultado'!#REF!*-1)+'Estad. Resultado'!#REF!-E14-E15-E16-E21</f>
        <v>#REF!</v>
      </c>
      <c r="H11" s="56">
        <v>-39900</v>
      </c>
      <c r="I11" s="56"/>
      <c r="J11" s="56" t="e">
        <f>SUM(E11:H11)</f>
        <v>#REF!</v>
      </c>
      <c r="M11" s="49"/>
      <c r="Q11" s="49"/>
    </row>
    <row r="12" spans="2:17" ht="12.75">
      <c r="B12" s="52" t="s">
        <v>67</v>
      </c>
      <c r="C12" s="49" t="e">
        <f>+'Estad. Resultado'!#REF!*-1</f>
        <v>#REF!</v>
      </c>
      <c r="E12" s="49" t="e">
        <f>+'Estad. Resultado'!#REF!*-1</f>
        <v>#REF!</v>
      </c>
      <c r="H12" s="56" t="e">
        <f>+C12</f>
        <v>#REF!</v>
      </c>
      <c r="I12" s="56"/>
      <c r="J12" s="56" t="e">
        <f>SUM(E12:H12)</f>
        <v>#REF!</v>
      </c>
      <c r="M12" s="49"/>
      <c r="Q12" s="49"/>
    </row>
    <row r="13" spans="2:17" ht="12.75">
      <c r="B13" s="53" t="s">
        <v>83</v>
      </c>
      <c r="C13" s="48"/>
      <c r="M13" s="49"/>
      <c r="N13" s="75"/>
      <c r="Q13" s="49"/>
    </row>
    <row r="14" spans="2:17" ht="12.75">
      <c r="B14" s="52" t="s">
        <v>91</v>
      </c>
      <c r="C14" s="48">
        <v>-978.89</v>
      </c>
      <c r="E14" s="49">
        <f>+C14</f>
        <v>-978.89</v>
      </c>
      <c r="H14" s="49">
        <v>-900</v>
      </c>
      <c r="J14" s="62">
        <f aca="true" t="shared" si="0" ref="J14:J20">SUM(E14:H14)</f>
        <v>-1878.8899999999999</v>
      </c>
      <c r="M14" s="49"/>
      <c r="N14" s="75"/>
      <c r="Q14" s="49"/>
    </row>
    <row r="15" spans="2:17" ht="12.75">
      <c r="B15" s="52" t="s">
        <v>92</v>
      </c>
      <c r="C15" s="48">
        <v>-1180</v>
      </c>
      <c r="E15" s="49">
        <f aca="true" t="shared" si="1" ref="E15:E21">+C15</f>
        <v>-1180</v>
      </c>
      <c r="H15" s="49">
        <f>(75*16)*-1</f>
        <v>-1200</v>
      </c>
      <c r="J15" s="49">
        <f>(75*16)*-1</f>
        <v>-1200</v>
      </c>
      <c r="M15" s="49"/>
      <c r="N15" s="75"/>
      <c r="Q15" s="49"/>
    </row>
    <row r="16" spans="2:17" ht="12.75">
      <c r="B16" s="52" t="s">
        <v>90</v>
      </c>
      <c r="C16" s="48">
        <v>-9150</v>
      </c>
      <c r="E16" s="49">
        <f t="shared" si="1"/>
        <v>-9150</v>
      </c>
      <c r="H16" s="62">
        <v>-11437.5</v>
      </c>
      <c r="J16" s="62">
        <f t="shared" si="0"/>
        <v>-20587.5</v>
      </c>
      <c r="M16" s="49"/>
      <c r="N16" s="75"/>
      <c r="Q16" s="49"/>
    </row>
    <row r="17" spans="2:18" ht="12.75" hidden="1">
      <c r="B17" s="52"/>
      <c r="E17" s="49">
        <f t="shared" si="1"/>
        <v>0</v>
      </c>
      <c r="J17" s="62">
        <f t="shared" si="0"/>
        <v>0</v>
      </c>
      <c r="M17" s="49"/>
      <c r="Q17" s="49"/>
      <c r="R17" s="49"/>
    </row>
    <row r="18" spans="2:17" ht="12.75" hidden="1">
      <c r="B18" s="52"/>
      <c r="E18" s="49">
        <f t="shared" si="1"/>
        <v>0</v>
      </c>
      <c r="J18" s="62">
        <f t="shared" si="0"/>
        <v>0</v>
      </c>
      <c r="Q18" s="49"/>
    </row>
    <row r="19" spans="2:17" ht="12.75" hidden="1">
      <c r="B19" s="52"/>
      <c r="C19" s="48"/>
      <c r="E19" s="49">
        <f t="shared" si="1"/>
        <v>0</v>
      </c>
      <c r="J19" s="62">
        <f t="shared" si="0"/>
        <v>0</v>
      </c>
      <c r="Q19" s="49"/>
    </row>
    <row r="20" spans="2:10" ht="12.75" hidden="1">
      <c r="B20" s="52"/>
      <c r="C20" s="48"/>
      <c r="E20" s="49">
        <f t="shared" si="1"/>
        <v>0</v>
      </c>
      <c r="J20" s="62">
        <f t="shared" si="0"/>
        <v>0</v>
      </c>
    </row>
    <row r="21" spans="2:21" ht="12.75">
      <c r="B21" s="50" t="s">
        <v>80</v>
      </c>
      <c r="C21" s="47">
        <f>-18999.78-3535.55</f>
        <v>-22535.329999999998</v>
      </c>
      <c r="E21" s="54">
        <f t="shared" si="1"/>
        <v>-22535.329999999998</v>
      </c>
      <c r="G21" s="47"/>
      <c r="H21" s="47">
        <v>-6000</v>
      </c>
      <c r="I21" s="62"/>
      <c r="J21" s="47">
        <f>SUM(E21:H21)</f>
        <v>-28535.329999999998</v>
      </c>
      <c r="T21" s="49"/>
      <c r="U21" s="49"/>
    </row>
    <row r="22" spans="2:10" ht="12.75">
      <c r="B22" s="50"/>
      <c r="C22" s="48"/>
      <c r="J22">
        <f>SUM(E22:H22)</f>
        <v>0</v>
      </c>
    </row>
    <row r="23" spans="2:17" ht="12.75">
      <c r="B23" s="46" t="s">
        <v>82</v>
      </c>
      <c r="C23" s="48" t="e">
        <f>SUM(C9:C21)</f>
        <v>#REF!</v>
      </c>
      <c r="E23" s="48" t="e">
        <f>SUM(E9:E21)</f>
        <v>#REF!</v>
      </c>
      <c r="H23" s="48" t="e">
        <f>SUM(H9:H21)</f>
        <v>#REF!</v>
      </c>
      <c r="I23" s="48"/>
      <c r="J23" s="48" t="e">
        <f>SUM(J9:J21)</f>
        <v>#REF!</v>
      </c>
      <c r="Q23" s="75"/>
    </row>
    <row r="24" spans="2:10" ht="5.25" customHeight="1">
      <c r="B24" s="51"/>
      <c r="C24" s="48"/>
      <c r="J24">
        <f>SUM(E24:H24)</f>
        <v>0</v>
      </c>
    </row>
    <row r="25" spans="2:10" ht="12.75">
      <c r="B25" s="51" t="s">
        <v>84</v>
      </c>
      <c r="C25" s="54" t="e">
        <f>+'Estad. Resultado'!#REF!*-1</f>
        <v>#REF!</v>
      </c>
      <c r="E25" s="54" t="e">
        <f>+'Estad. Resultado'!#REF!*-1</f>
        <v>#REF!</v>
      </c>
      <c r="H25" s="54" t="e">
        <f>(+H23*30%)*-1</f>
        <v>#REF!</v>
      </c>
      <c r="I25" s="63"/>
      <c r="J25" s="54" t="e">
        <f>((+J23*30%)+500)*-1</f>
        <v>#REF!</v>
      </c>
    </row>
    <row r="26" spans="2:10" ht="12.75">
      <c r="B26" s="58" t="s">
        <v>86</v>
      </c>
      <c r="C26" s="55" t="e">
        <f>+C23+C25</f>
        <v>#REF!</v>
      </c>
      <c r="E26" s="55" t="e">
        <f>+E23+E25</f>
        <v>#REF!</v>
      </c>
      <c r="F26" s="58"/>
      <c r="G26" s="58"/>
      <c r="H26" s="55" t="e">
        <f>+H23+H25</f>
        <v>#REF!</v>
      </c>
      <c r="I26" s="55"/>
      <c r="J26" s="64" t="e">
        <f>SUM(E26:H26)</f>
        <v>#REF!</v>
      </c>
    </row>
    <row r="27" ht="12.75">
      <c r="T27" s="49"/>
    </row>
    <row r="28" ht="12.75">
      <c r="T28" s="49"/>
    </row>
    <row r="29" spans="20:21" ht="12.75">
      <c r="T29" s="75"/>
      <c r="U29" s="75"/>
    </row>
    <row r="30" spans="2:3" ht="12.75" hidden="1">
      <c r="B30" s="95" t="s">
        <v>89</v>
      </c>
      <c r="C30" s="96"/>
    </row>
    <row r="31" spans="2:3" ht="12.75" hidden="1">
      <c r="B31" s="96"/>
      <c r="C31" s="96"/>
    </row>
    <row r="32" spans="2:3" ht="12.75" hidden="1">
      <c r="B32" s="96"/>
      <c r="C32" s="96"/>
    </row>
    <row r="33" spans="2:3" ht="12.75" hidden="1">
      <c r="B33" s="96"/>
      <c r="C33" s="96"/>
    </row>
    <row r="34" spans="2:3" ht="12.75">
      <c r="B34" s="76"/>
      <c r="C34" s="76"/>
    </row>
    <row r="35" spans="2:3" ht="12.75">
      <c r="B35" s="76"/>
      <c r="C35" s="76"/>
    </row>
    <row r="36" spans="2:3" ht="12.75">
      <c r="B36" s="76"/>
      <c r="C36" s="76"/>
    </row>
    <row r="37" spans="2:3" ht="12.75">
      <c r="B37" s="76"/>
      <c r="C37" s="76"/>
    </row>
    <row r="38" spans="2:3" ht="12.75">
      <c r="B38" s="76"/>
      <c r="C38" s="76"/>
    </row>
    <row r="39" spans="2:3" ht="12.75">
      <c r="B39" s="76"/>
      <c r="C39" s="76"/>
    </row>
  </sheetData>
  <sheetProtection/>
  <mergeCells count="1">
    <mergeCell ref="B30:C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2022-03-24T21:09:40Z</cp:lastPrinted>
  <dcterms:created xsi:type="dcterms:W3CDTF">2006-05-17T00:09:33Z</dcterms:created>
  <dcterms:modified xsi:type="dcterms:W3CDTF">2022-03-24T21:09:47Z</dcterms:modified>
  <cp:category/>
  <cp:version/>
  <cp:contentType/>
  <cp:contentStatus/>
</cp:coreProperties>
</file>