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K:\Presidencia\GFyT\Contabilidad\Departamento\InversionesFinancieras\2021\02- Febrero\Estados Financieros\"/>
    </mc:Choice>
  </mc:AlternateContent>
  <xr:revisionPtr revIDLastSave="0" documentId="13_ncr:1_{3DB4617F-5702-4409-AAE2-4B57BD9331C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G" sheetId="2" r:id="rId1"/>
    <sheet name="ER" sheetId="3" r:id="rId2"/>
    <sheet name="CP" sheetId="4" state="hidden" r:id="rId3"/>
    <sheet name="FE" sheetId="5" state="hidden" r:id="rId4"/>
  </sheets>
  <externalReferences>
    <externalReference r:id="rId5"/>
  </externalReferences>
  <definedNames>
    <definedName name="ActEx">'[1]Nota ActExt'!$1:$1048576</definedName>
    <definedName name="Actfijo">'[1]Nota ActFijo'!$1:$1048576</definedName>
    <definedName name="Balance">[1]Balances!$1:$1048576</definedName>
    <definedName name="FECHA1">#REF!</definedName>
    <definedName name="FECHA2">#REF!</definedName>
    <definedName name="Resultado">[1]Resultados!$1:$1048576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1" i="2" l="1"/>
  <c r="E42" i="2" l="1"/>
  <c r="C42" i="2" l="1"/>
  <c r="C16" i="3"/>
  <c r="J12" i="4" l="1"/>
  <c r="E43" i="5" l="1"/>
  <c r="E39" i="5"/>
  <c r="C39" i="5"/>
  <c r="E31" i="5"/>
  <c r="C31" i="5"/>
  <c r="E25" i="5"/>
  <c r="C25" i="5"/>
  <c r="C41" i="5" s="1"/>
  <c r="C43" i="5" s="1"/>
  <c r="H16" i="4" l="1"/>
  <c r="F16" i="4"/>
  <c r="E16" i="4"/>
  <c r="D16" i="4"/>
  <c r="G15" i="4"/>
  <c r="G14" i="4"/>
  <c r="J14" i="4" s="1"/>
  <c r="G13" i="4"/>
  <c r="J13" i="4" s="1"/>
  <c r="G11" i="4"/>
  <c r="J11" i="4" s="1"/>
  <c r="E34" i="2"/>
  <c r="I15" i="4" l="1"/>
  <c r="I16" i="4" s="1"/>
  <c r="G16" i="4"/>
  <c r="J15" i="4" l="1"/>
  <c r="J16" i="4" s="1"/>
  <c r="E30" i="2" l="1"/>
  <c r="C30" i="2"/>
  <c r="E35" i="2" l="1"/>
  <c r="E19" i="2"/>
  <c r="E14" i="2"/>
  <c r="E43" i="2" l="1"/>
  <c r="E20" i="2"/>
  <c r="C14" i="2"/>
  <c r="E45" i="2" l="1"/>
  <c r="E10" i="3"/>
  <c r="E17" i="3" s="1"/>
  <c r="E22" i="3" s="1"/>
  <c r="E25" i="3" s="1"/>
  <c r="C10" i="3"/>
  <c r="C17" i="3" s="1"/>
  <c r="C22" i="3" s="1"/>
  <c r="C25" i="3" l="1"/>
  <c r="C34" i="2"/>
  <c r="C19" i="2"/>
  <c r="C20" i="2" l="1"/>
  <c r="C35" i="2"/>
  <c r="C43" i="2" l="1"/>
</calcChain>
</file>

<file path=xl/sharedStrings.xml><?xml version="1.0" encoding="utf-8"?>
<sst xmlns="http://schemas.openxmlformats.org/spreadsheetml/2006/main" count="143" uniqueCount="111">
  <si>
    <t>Activo</t>
  </si>
  <si>
    <t>Activo corriente</t>
  </si>
  <si>
    <t>Activo no corriente</t>
  </si>
  <si>
    <t>Inversiones permanentes – netas</t>
  </si>
  <si>
    <t>Otros activos</t>
  </si>
  <si>
    <t>Total activo no corriente</t>
  </si>
  <si>
    <t>Total activo</t>
  </si>
  <si>
    <t>Pasivo corriente</t>
  </si>
  <si>
    <t>Cuentas por pagar relacionadas</t>
  </si>
  <si>
    <t>Total pasivo corriente</t>
  </si>
  <si>
    <t>Pasivo no corriente</t>
  </si>
  <si>
    <t>Préstamo a largo plazo</t>
  </si>
  <si>
    <t>Total pasivo no corriente</t>
  </si>
  <si>
    <t>Total pasivo</t>
  </si>
  <si>
    <t>Patrimonio</t>
  </si>
  <si>
    <t>Capital social pagado</t>
  </si>
  <si>
    <t>Resultados acumulados</t>
  </si>
  <si>
    <t>Total patrimonio</t>
  </si>
  <si>
    <t>Total pasivo y patrimonio</t>
  </si>
  <si>
    <t>Impuesto sobre la renta diferido</t>
  </si>
  <si>
    <t>Retenciones y descuentos</t>
  </si>
  <si>
    <t>Reserva legal</t>
  </si>
  <si>
    <t>Pasivo y patrimonio</t>
  </si>
  <si>
    <t>Cuentas por cobrar relacionadas</t>
  </si>
  <si>
    <t>Ingresos de operación:</t>
  </si>
  <si>
    <t xml:space="preserve">      Ingresos por dividendos en subsidiarias</t>
  </si>
  <si>
    <t>Otros gastos</t>
  </si>
  <si>
    <t>Gastos de operación:</t>
  </si>
  <si>
    <t>Resultados de operación</t>
  </si>
  <si>
    <t>Pérdidas en subsidiarias</t>
  </si>
  <si>
    <t xml:space="preserve">Gastos financieros </t>
  </si>
  <si>
    <t>Gastos generales de administración</t>
  </si>
  <si>
    <t>INVERSIONES FINANCIERAS ATLÁNTIDA, S.A.</t>
  </si>
  <si>
    <t>(Compañía Salvadoreña Subsidiaria de Inversiones Atlántida, S.A., domiciliada en la República de Honduras)</t>
  </si>
  <si>
    <t>(Expresados en dólares de los Estados Unidos de América)</t>
  </si>
  <si>
    <t>Gastos por depreciación y amortización</t>
  </si>
  <si>
    <t>Ingresos financieros</t>
  </si>
  <si>
    <t>Resultado antes de impuestos</t>
  </si>
  <si>
    <t>Gasto por impuesto sobre la renta</t>
  </si>
  <si>
    <t>Efectivo y equivalentes de efectivo</t>
  </si>
  <si>
    <t>Impuestos Anticipados</t>
  </si>
  <si>
    <t>Gastos anticipados</t>
  </si>
  <si>
    <t>Cuentas por pagar</t>
  </si>
  <si>
    <t>Francisco Javier Mayora Ré</t>
  </si>
  <si>
    <t>Apoderado Especial</t>
  </si>
  <si>
    <t>Auditores y Consultores de Negocios, S.A. de C.V.</t>
  </si>
  <si>
    <t>Auditores externos</t>
  </si>
  <si>
    <t>Julio Cesar Alvarenga Fuentes</t>
  </si>
  <si>
    <t>contador General</t>
  </si>
  <si>
    <t>Contador General</t>
  </si>
  <si>
    <t>Impuestos y contribuciones</t>
  </si>
  <si>
    <t>Resultado del ejercicio</t>
  </si>
  <si>
    <t>Préstamos a corto plazo</t>
  </si>
  <si>
    <t>Documentos por pagar</t>
  </si>
  <si>
    <t>(Expresdo en dólares de Los Estados Unidos América)</t>
  </si>
  <si>
    <t>Saldos al 31</t>
  </si>
  <si>
    <t>de diciembre</t>
  </si>
  <si>
    <t>Nota</t>
  </si>
  <si>
    <t>Aumentos</t>
  </si>
  <si>
    <t>Disminuciones</t>
  </si>
  <si>
    <t>de 2018</t>
  </si>
  <si>
    <t>de 2019</t>
  </si>
  <si>
    <t>US $</t>
  </si>
  <si>
    <t xml:space="preserve">Reserva legal </t>
  </si>
  <si>
    <t>Utilidad (Pérdida) del ejercicio</t>
  </si>
  <si>
    <t>US$</t>
  </si>
  <si>
    <t>Valor contable de las acciones</t>
  </si>
  <si>
    <t>Franciso Javier Mayora Ré</t>
  </si>
  <si>
    <t>Auditores Externos</t>
  </si>
  <si>
    <t>INVERSIONES FINANCIERAS ATLANTIDA, S.A.</t>
  </si>
  <si>
    <t>Estado de flujo de efectivo separado año terminado al 31 de diciembre 2019</t>
  </si>
  <si>
    <t>Estado de flujos de efectivo</t>
  </si>
  <si>
    <t>Actividades de operación:</t>
  </si>
  <si>
    <t>Utilidad neta</t>
  </si>
  <si>
    <t>Ajustes para conciliar la utilidad neta con el efectivo usado en las actividades de operación:</t>
  </si>
  <si>
    <t>Depreciación y amortización</t>
  </si>
  <si>
    <t>Utilidad por participacion en subsidiarias</t>
  </si>
  <si>
    <t>Intereses y comisiones por recibir</t>
  </si>
  <si>
    <t>Intereses y comisiones por pagar</t>
  </si>
  <si>
    <t>Otros pasivos</t>
  </si>
  <si>
    <t>Flujos de efectivo en actividades de operación</t>
  </si>
  <si>
    <t>Flujos de efectivo en las actividades de inversión:</t>
  </si>
  <si>
    <t>Inversión en instrumentos financieros</t>
  </si>
  <si>
    <t>Adquisiciones de activos fijos</t>
  </si>
  <si>
    <t>Venta de activos fijos</t>
  </si>
  <si>
    <t>Flujos de efectivo usado en actividades de inversión</t>
  </si>
  <si>
    <t>Flujos de efetivo en las actividades de financiamiento:</t>
  </si>
  <si>
    <t>Prestamos obtenidos</t>
  </si>
  <si>
    <t>Pago de prestamos</t>
  </si>
  <si>
    <t>Aportes recibidos</t>
  </si>
  <si>
    <t>Pago de dividendos</t>
  </si>
  <si>
    <t>Emision de acciones</t>
  </si>
  <si>
    <t>Flujos de efectivo neto provisto por las actividades de financiamiento</t>
  </si>
  <si>
    <t>Efectivo al inicio del año</t>
  </si>
  <si>
    <t>Efectivo al final del año</t>
  </si>
  <si>
    <t>PARTIDAS QUE NO GENERAN FLUJO DE EFECTIVO</t>
  </si>
  <si>
    <t>Capitalizacion de cuenta por pagar a relacionada (Aumento de capital)</t>
  </si>
  <si>
    <t xml:space="preserve">                             Francisco Javier Mayora Ré</t>
  </si>
  <si>
    <t xml:space="preserve">                                 Apoderado Especial</t>
  </si>
  <si>
    <t>Estado de Cambios en el Patrimonio separado para el año terminado al 31 de diciembre 2020</t>
  </si>
  <si>
    <t>Efectivo recibido por devengamiento de intereses</t>
  </si>
  <si>
    <t>Efectivo recibido por dividendos</t>
  </si>
  <si>
    <t>Aumento (disminucion) neto en efectivo</t>
  </si>
  <si>
    <t>Fernando Luis de Mergelina Alonso de Velasco</t>
  </si>
  <si>
    <t>de 2020</t>
  </si>
  <si>
    <t>Capital social pagado Acciones comunes</t>
  </si>
  <si>
    <t>Capital social pagado Acciones preferentes</t>
  </si>
  <si>
    <t>Otros costos financieros</t>
  </si>
  <si>
    <t>Propiedad planta y equipo- neto</t>
  </si>
  <si>
    <t>Balance General separado al 28 de febrero 2021</t>
  </si>
  <si>
    <t>Estado de Resultado separado por el período del 1 de enero al 28 de febrero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</si>
</sst>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;\(#,##0\)"/>
    <numFmt numFmtId="165" formatCode="_(* #,##0.00_);_(* \(#,##0.00\);_(* &quot;-&quot;??_);_(@_)"/>
    <numFmt numFmtId="166" formatCode="General_)"/>
    <numFmt numFmtId="167" formatCode="#,##0.0_);[Red]\(#,##0.0\)"/>
    <numFmt numFmtId="168" formatCode="0.00000"/>
    <numFmt numFmtId="169" formatCode="#,##0.00000000000"/>
    <numFmt numFmtId="170" formatCode="#,##0.0"/>
    <numFmt numFmtId="171" formatCode="_(&quot;$&quot;* #,##0.0_);_(&quot;$&quot;* \(#,##0.0\);_(&quot;$&quot;* &quot;-&quot;??_);_(@_)"/>
    <numFmt numFmtId="172" formatCode="_(* #,##0.0_);_(* \(#,##0.0\);_(* &quot;-&quot;??_);_(@_)"/>
    <numFmt numFmtId="173" formatCode="_(&quot;$&quot;* #,##0.00_);_(&quot;$&quot;* \(#,##0.00\);_(&quot;$&quot;* &quot;-&quot;??_);_(@_)"/>
    <numFmt numFmtId="174" formatCode="#,##0.00_ ;\-#,##0.00\ "/>
    <numFmt numFmtId="175" formatCode="_-* #,##0.0000_-;\-* #,##0.0000_-;_-* &quot;-&quot;??_-;_-@_-"/>
    <numFmt numFmtId="176" formatCode="_-* #,##0_-;\-* #,##0_-;_-* &quot;-&quot;??_-;_-@_-"/>
  </numFmts>
  <fonts count="27"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Univers for KPMG"/>
    </font>
    <font>
      <sz val="12"/>
      <name val="Courier"/>
      <family val="3"/>
    </font>
    <font>
      <sz val="10"/>
      <color theme="1"/>
      <name val="Univers for KPMG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Geneva"/>
      <family val="2"/>
    </font>
    <font>
      <sz val="10"/>
      <color rgb="FFFF0000"/>
      <name val="Calibri"/>
      <family val="2"/>
      <scheme val="minor"/>
    </font>
    <font>
      <b/>
      <u/>
      <sz val="10"/>
      <name val="Calibri"/>
      <family val="2"/>
      <scheme val="minor"/>
    </font>
    <font>
      <b/>
      <u val="double"/>
      <sz val="10"/>
      <name val="Calibri"/>
      <family val="2"/>
      <scheme val="minor"/>
    </font>
    <font>
      <b/>
      <sz val="10"/>
      <name val="Arial"/>
      <family val="2"/>
    </font>
    <font>
      <sz val="9.5"/>
      <name val="Calibri"/>
      <family val="2"/>
    </font>
    <font>
      <b/>
      <u/>
      <sz val="9.5"/>
      <name val="Calibri"/>
      <family val="2"/>
    </font>
    <font>
      <u/>
      <sz val="9.5"/>
      <name val="Calibri"/>
      <family val="2"/>
    </font>
    <font>
      <b/>
      <u val="double"/>
      <sz val="9.5"/>
      <name val="Calibri"/>
      <family val="2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FFFFFF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5">
    <xf numFmtId="0" fontId="0" fillId="0" borderId="0"/>
    <xf numFmtId="43" fontId="5" fillId="0" borderId="0" applyFont="0" applyFill="0" applyBorder="0" applyAlignment="0" applyProtection="0"/>
    <xf numFmtId="166" fontId="7" fillId="0" borderId="0"/>
    <xf numFmtId="0" fontId="9" fillId="0" borderId="0"/>
    <xf numFmtId="165" fontId="9" fillId="0" borderId="0" applyFont="0" applyFill="0" applyBorder="0" applyAlignment="0" applyProtection="0"/>
    <xf numFmtId="0" fontId="10" fillId="0" borderId="0"/>
    <xf numFmtId="0" fontId="14" fillId="0" borderId="0"/>
    <xf numFmtId="165" fontId="9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6" fillId="0" borderId="0"/>
    <xf numFmtId="0" fontId="25" fillId="0" borderId="0"/>
    <xf numFmtId="0" fontId="26" fillId="0" borderId="0"/>
  </cellStyleXfs>
  <cellXfs count="154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3" fontId="0" fillId="0" borderId="0" xfId="0" applyNumberFormat="1"/>
    <xf numFmtId="0" fontId="2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8" fillId="0" borderId="0" xfId="0" applyFont="1" applyBorder="1"/>
    <xf numFmtId="0" fontId="6" fillId="0" borderId="0" xfId="0" applyFont="1" applyBorder="1" applyAlignment="1">
      <alignment horizontal="left" vertical="center"/>
    </xf>
    <xf numFmtId="4" fontId="0" fillId="0" borderId="0" xfId="0" applyNumberFormat="1"/>
    <xf numFmtId="0" fontId="3" fillId="0" borderId="0" xfId="0" applyFont="1"/>
    <xf numFmtId="0" fontId="11" fillId="0" borderId="0" xfId="0" applyFont="1"/>
    <xf numFmtId="164" fontId="12" fillId="0" borderId="0" xfId="0" applyNumberFormat="1" applyFont="1" applyAlignment="1" applyProtection="1">
      <alignment horizontal="left"/>
    </xf>
    <xf numFmtId="0" fontId="11" fillId="0" borderId="0" xfId="0" applyFont="1" applyFill="1" applyAlignment="1">
      <alignment horizontal="center"/>
    </xf>
    <xf numFmtId="0" fontId="11" fillId="0" borderId="0" xfId="0" applyFont="1" applyFill="1"/>
    <xf numFmtId="0" fontId="11" fillId="0" borderId="0" xfId="0" applyNumberFormat="1" applyFont="1" applyAlignment="1" applyProtection="1">
      <alignment horizontal="left" indent="1"/>
    </xf>
    <xf numFmtId="165" fontId="11" fillId="0" borderId="0" xfId="0" applyNumberFormat="1" applyFont="1" applyFill="1" applyBorder="1" applyAlignment="1" applyProtection="1">
      <alignment horizontal="right"/>
    </xf>
    <xf numFmtId="165" fontId="11" fillId="0" borderId="0" xfId="0" applyNumberFormat="1" applyFont="1" applyFill="1"/>
    <xf numFmtId="165" fontId="11" fillId="0" borderId="3" xfId="0" applyNumberFormat="1" applyFont="1" applyFill="1" applyBorder="1" applyAlignment="1" applyProtection="1">
      <alignment horizontal="right"/>
    </xf>
    <xf numFmtId="4" fontId="11" fillId="0" borderId="0" xfId="5" applyNumberFormat="1" applyFont="1"/>
    <xf numFmtId="169" fontId="3" fillId="0" borderId="0" xfId="0" applyNumberFormat="1" applyFont="1"/>
    <xf numFmtId="165" fontId="12" fillId="0" borderId="4" xfId="0" applyNumberFormat="1" applyFont="1" applyFill="1" applyBorder="1" applyAlignment="1" applyProtection="1">
      <alignment horizontal="right"/>
    </xf>
    <xf numFmtId="165" fontId="11" fillId="0" borderId="0" xfId="0" applyNumberFormat="1" applyFont="1" applyFill="1" applyAlignment="1">
      <alignment horizontal="center"/>
    </xf>
    <xf numFmtId="164" fontId="11" fillId="0" borderId="0" xfId="0" applyNumberFormat="1" applyFont="1" applyFill="1" applyAlignment="1">
      <alignment horizontal="center"/>
    </xf>
    <xf numFmtId="165" fontId="11" fillId="0" borderId="0" xfId="0" applyNumberFormat="1" applyFont="1" applyFill="1" applyBorder="1" applyAlignment="1">
      <alignment horizontal="center"/>
    </xf>
    <xf numFmtId="0" fontId="11" fillId="0" borderId="0" xfId="0" applyNumberFormat="1" applyFont="1" applyAlignment="1" applyProtection="1">
      <alignment horizontal="left" wrapText="1" indent="1"/>
    </xf>
    <xf numFmtId="165" fontId="12" fillId="0" borderId="0" xfId="0" applyNumberFormat="1" applyFont="1" applyFill="1" applyBorder="1" applyAlignment="1">
      <alignment horizontal="center"/>
    </xf>
    <xf numFmtId="164" fontId="11" fillId="0" borderId="0" xfId="0" applyNumberFormat="1" applyFont="1" applyAlignment="1" applyProtection="1">
      <alignment horizontal="left"/>
    </xf>
    <xf numFmtId="165" fontId="12" fillId="0" borderId="5" xfId="0" applyNumberFormat="1" applyFont="1" applyFill="1" applyBorder="1" applyAlignment="1" applyProtection="1">
      <alignment horizontal="right"/>
    </xf>
    <xf numFmtId="164" fontId="11" fillId="0" borderId="0" xfId="0" quotePrefix="1" applyNumberFormat="1" applyFont="1" applyAlignment="1" applyProtection="1">
      <alignment horizontal="left" indent="9"/>
    </xf>
    <xf numFmtId="164" fontId="11" fillId="0" borderId="0" xfId="0" applyNumberFormat="1" applyFont="1" applyFill="1" applyAlignment="1" applyProtection="1">
      <alignment horizontal="center"/>
    </xf>
    <xf numFmtId="165" fontId="11" fillId="0" borderId="0" xfId="0" applyNumberFormat="1" applyFont="1" applyFill="1" applyAlignment="1" applyProtection="1">
      <alignment horizontal="right"/>
    </xf>
    <xf numFmtId="164" fontId="11" fillId="0" borderId="0" xfId="0" applyNumberFormat="1" applyFont="1" applyFill="1" applyAlignment="1" applyProtection="1">
      <alignment horizontal="right"/>
    </xf>
    <xf numFmtId="168" fontId="3" fillId="0" borderId="0" xfId="0" applyNumberFormat="1" applyFont="1"/>
    <xf numFmtId="164" fontId="11" fillId="0" borderId="0" xfId="0" quotePrefix="1" applyNumberFormat="1" applyFont="1" applyAlignment="1" applyProtection="1"/>
    <xf numFmtId="43" fontId="11" fillId="0" borderId="0" xfId="1" applyFont="1" applyFill="1" applyAlignment="1" applyProtection="1">
      <alignment horizontal="right"/>
    </xf>
    <xf numFmtId="167" fontId="13" fillId="0" borderId="0" xfId="2" applyNumberFormat="1" applyFont="1" applyFill="1" applyAlignment="1">
      <alignment horizontal="left"/>
    </xf>
    <xf numFmtId="166" fontId="11" fillId="0" borderId="0" xfId="2" applyFont="1" applyFill="1" applyAlignment="1">
      <alignment horizontal="center"/>
    </xf>
    <xf numFmtId="165" fontId="12" fillId="0" borderId="0" xfId="0" applyNumberFormat="1" applyFont="1" applyFill="1" applyBorder="1" applyAlignment="1" applyProtection="1">
      <alignment horizontal="right"/>
    </xf>
    <xf numFmtId="165" fontId="12" fillId="0" borderId="0" xfId="0" applyNumberFormat="1" applyFont="1" applyFill="1" applyAlignment="1">
      <alignment horizontal="center"/>
    </xf>
    <xf numFmtId="170" fontId="0" fillId="0" borderId="0" xfId="0" applyNumberFormat="1"/>
    <xf numFmtId="43" fontId="0" fillId="0" borderId="0" xfId="1" applyFont="1"/>
    <xf numFmtId="43" fontId="11" fillId="0" borderId="0" xfId="1" applyFont="1" applyFill="1" applyAlignment="1">
      <alignment horizontal="center"/>
    </xf>
    <xf numFmtId="43" fontId="3" fillId="0" borderId="0" xfId="0" applyNumberFormat="1" applyFont="1"/>
    <xf numFmtId="43" fontId="3" fillId="0" borderId="0" xfId="1" applyFont="1"/>
    <xf numFmtId="4" fontId="3" fillId="0" borderId="0" xfId="0" applyNumberFormat="1" applyFont="1" applyBorder="1" applyAlignment="1">
      <alignment horizontal="right" vertical="center" wrapText="1"/>
    </xf>
    <xf numFmtId="4" fontId="3" fillId="0" borderId="0" xfId="0" applyNumberFormat="1" applyFont="1" applyAlignment="1">
      <alignment horizontal="right" vertical="center" wrapText="1"/>
    </xf>
    <xf numFmtId="4" fontId="3" fillId="0" borderId="3" xfId="0" applyNumberFormat="1" applyFont="1" applyBorder="1" applyAlignment="1">
      <alignment horizontal="right" vertical="center" wrapText="1"/>
    </xf>
    <xf numFmtId="4" fontId="4" fillId="0" borderId="0" xfId="0" applyNumberFormat="1" applyFont="1" applyAlignment="1">
      <alignment horizontal="right" vertical="center" wrapText="1"/>
    </xf>
    <xf numFmtId="4" fontId="4" fillId="0" borderId="0" xfId="0" applyNumberFormat="1" applyFont="1" applyBorder="1" applyAlignment="1">
      <alignment horizontal="righ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4" fontId="3" fillId="0" borderId="2" xfId="1" applyNumberFormat="1" applyFont="1" applyBorder="1" applyAlignment="1">
      <alignment horizontal="right" vertical="center" wrapText="1"/>
    </xf>
    <xf numFmtId="4" fontId="3" fillId="0" borderId="0" xfId="1" applyNumberFormat="1" applyFont="1" applyBorder="1" applyAlignment="1">
      <alignment horizontal="right" vertical="center" wrapText="1"/>
    </xf>
    <xf numFmtId="4" fontId="3" fillId="0" borderId="6" xfId="0" applyNumberFormat="1" applyFont="1" applyBorder="1" applyAlignment="1">
      <alignment horizontal="right" vertical="center" wrapText="1"/>
    </xf>
    <xf numFmtId="43" fontId="0" fillId="0" borderId="0" xfId="0" applyNumberForma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10" fontId="0" fillId="0" borderId="0" xfId="10" applyNumberFormat="1" applyFont="1"/>
    <xf numFmtId="10" fontId="3" fillId="0" borderId="0" xfId="10" applyNumberFormat="1" applyFont="1"/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44" fontId="3" fillId="0" borderId="0" xfId="11" applyFont="1" applyAlignment="1">
      <alignment horizontal="center"/>
    </xf>
    <xf numFmtId="44" fontId="3" fillId="0" borderId="0" xfId="11" applyFont="1"/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4" fontId="3" fillId="0" borderId="1" xfId="11" applyFont="1" applyBorder="1" applyAlignment="1">
      <alignment horizontal="center"/>
    </xf>
    <xf numFmtId="44" fontId="3" fillId="0" borderId="1" xfId="11" applyFont="1" applyBorder="1"/>
    <xf numFmtId="0" fontId="12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44" fontId="3" fillId="0" borderId="0" xfId="11" applyFont="1" applyFill="1" applyAlignment="1">
      <alignment horizontal="left"/>
    </xf>
    <xf numFmtId="44" fontId="3" fillId="0" borderId="0" xfId="11" applyFont="1" applyFill="1"/>
    <xf numFmtId="0" fontId="4" fillId="0" borderId="0" xfId="0" applyFont="1" applyAlignment="1">
      <alignment horizontal="right" vertical="center" wrapText="1"/>
    </xf>
    <xf numFmtId="39" fontId="11" fillId="0" borderId="0" xfId="12" applyNumberFormat="1" applyFont="1" applyAlignment="1">
      <alignment horizontal="right"/>
    </xf>
    <xf numFmtId="39" fontId="3" fillId="0" borderId="0" xfId="11" applyNumberFormat="1" applyFont="1" applyFill="1"/>
    <xf numFmtId="171" fontId="11" fillId="0" borderId="0" xfId="11" applyNumberFormat="1" applyFont="1" applyFill="1" applyAlignment="1">
      <alignment horizontal="right" vertical="center" wrapText="1"/>
    </xf>
    <xf numFmtId="172" fontId="11" fillId="0" borderId="0" xfId="1" applyNumberFormat="1" applyFont="1" applyFill="1" applyAlignment="1">
      <alignment horizontal="right" vertical="center" wrapText="1"/>
    </xf>
    <xf numFmtId="44" fontId="17" fillId="0" borderId="0" xfId="11" applyFont="1" applyFill="1"/>
    <xf numFmtId="0" fontId="12" fillId="0" borderId="7" xfId="0" applyFont="1" applyBorder="1" applyAlignment="1">
      <alignment vertical="center" wrapText="1"/>
    </xf>
    <xf numFmtId="0" fontId="11" fillId="0" borderId="7" xfId="0" applyFont="1" applyBorder="1" applyAlignment="1">
      <alignment horizontal="center" vertical="center" wrapText="1"/>
    </xf>
    <xf numFmtId="172" fontId="12" fillId="0" borderId="7" xfId="1" applyNumberFormat="1" applyFont="1" applyFill="1" applyBorder="1" applyAlignment="1">
      <alignment horizontal="right" vertical="center" wrapText="1"/>
    </xf>
    <xf numFmtId="39" fontId="4" fillId="0" borderId="7" xfId="11" applyNumberFormat="1" applyFont="1" applyFill="1" applyBorder="1"/>
    <xf numFmtId="172" fontId="18" fillId="0" borderId="0" xfId="1" applyNumberFormat="1" applyFont="1" applyFill="1" applyAlignment="1">
      <alignment horizontal="right" vertical="center" wrapText="1"/>
    </xf>
    <xf numFmtId="44" fontId="4" fillId="0" borderId="0" xfId="11" applyFont="1" applyFill="1"/>
    <xf numFmtId="39" fontId="19" fillId="0" borderId="0" xfId="11" applyNumberFormat="1" applyFont="1" applyFill="1" applyAlignment="1">
      <alignment horizontal="right" vertical="center" wrapText="1"/>
    </xf>
    <xf numFmtId="39" fontId="3" fillId="0" borderId="0" xfId="11" applyNumberFormat="1" applyFont="1" applyFill="1" applyAlignment="1">
      <alignment horizontal="left"/>
    </xf>
    <xf numFmtId="171" fontId="19" fillId="0" borderId="0" xfId="11" applyNumberFormat="1" applyFont="1" applyFill="1" applyAlignment="1">
      <alignment horizontal="right" vertical="center" wrapText="1"/>
    </xf>
    <xf numFmtId="173" fontId="19" fillId="0" borderId="0" xfId="11" applyNumberFormat="1" applyFont="1" applyFill="1" applyAlignment="1">
      <alignment horizontal="right" vertical="center" wrapText="1"/>
    </xf>
    <xf numFmtId="43" fontId="3" fillId="0" borderId="0" xfId="1" applyFont="1" applyFill="1"/>
    <xf numFmtId="44" fontId="3" fillId="0" borderId="0" xfId="0" applyNumberFormat="1" applyFont="1"/>
    <xf numFmtId="0" fontId="12" fillId="0" borderId="0" xfId="3" applyFont="1"/>
    <xf numFmtId="0" fontId="11" fillId="0" borderId="0" xfId="3" applyFont="1"/>
    <xf numFmtId="0" fontId="9" fillId="0" borderId="0" xfId="3"/>
    <xf numFmtId="0" fontId="20" fillId="0" borderId="0" xfId="3" applyFont="1"/>
    <xf numFmtId="1" fontId="20" fillId="0" borderId="1" xfId="3" applyNumberFormat="1" applyFont="1" applyBorder="1"/>
    <xf numFmtId="1" fontId="20" fillId="0" borderId="0" xfId="3" applyNumberFormat="1" applyFont="1"/>
    <xf numFmtId="2" fontId="9" fillId="0" borderId="0" xfId="3" applyNumberFormat="1"/>
    <xf numFmtId="0" fontId="0" fillId="0" borderId="0" xfId="3" applyFont="1"/>
    <xf numFmtId="165" fontId="9" fillId="0" borderId="0" xfId="7" applyBorder="1"/>
    <xf numFmtId="0" fontId="20" fillId="0" borderId="0" xfId="3" applyFont="1" applyAlignment="1">
      <alignment wrapText="1"/>
    </xf>
    <xf numFmtId="172" fontId="0" fillId="0" borderId="0" xfId="3" applyNumberFormat="1" applyFont="1"/>
    <xf numFmtId="165" fontId="0" fillId="0" borderId="0" xfId="7" applyFont="1" applyBorder="1"/>
    <xf numFmtId="172" fontId="9" fillId="0" borderId="0" xfId="3" applyNumberFormat="1"/>
    <xf numFmtId="172" fontId="20" fillId="0" borderId="0" xfId="3" applyNumberFormat="1" applyFont="1"/>
    <xf numFmtId="165" fontId="20" fillId="0" borderId="7" xfId="7" applyFont="1" applyBorder="1"/>
    <xf numFmtId="165" fontId="20" fillId="0" borderId="0" xfId="7" applyFont="1" applyBorder="1"/>
    <xf numFmtId="43" fontId="9" fillId="0" borderId="0" xfId="3" applyNumberFormat="1"/>
    <xf numFmtId="165" fontId="20" fillId="0" borderId="5" xfId="7" applyFont="1" applyBorder="1"/>
    <xf numFmtId="3" fontId="21" fillId="0" borderId="0" xfId="3" applyNumberFormat="1" applyFont="1" applyAlignment="1">
      <alignment horizontal="right" vertical="center" wrapText="1"/>
    </xf>
    <xf numFmtId="0" fontId="21" fillId="0" borderId="0" xfId="3" applyFont="1" applyAlignment="1">
      <alignment horizontal="right" vertical="center" wrapText="1"/>
    </xf>
    <xf numFmtId="3" fontId="22" fillId="0" borderId="0" xfId="3" applyNumberFormat="1" applyFont="1" applyAlignment="1">
      <alignment horizontal="right" vertical="center" wrapText="1"/>
    </xf>
    <xf numFmtId="3" fontId="23" fillId="0" borderId="0" xfId="3" applyNumberFormat="1" applyFont="1" applyAlignment="1">
      <alignment horizontal="right" vertical="center" wrapText="1"/>
    </xf>
    <xf numFmtId="3" fontId="24" fillId="0" borderId="0" xfId="3" applyNumberFormat="1" applyFont="1" applyAlignment="1">
      <alignment horizontal="right" vertical="center" wrapText="1"/>
    </xf>
    <xf numFmtId="174" fontId="3" fillId="0" borderId="0" xfId="0" applyNumberFormat="1" applyFont="1"/>
    <xf numFmtId="43" fontId="11" fillId="0" borderId="0" xfId="1" applyFont="1" applyFill="1" applyBorder="1" applyAlignment="1">
      <alignment horizontal="right" vertical="center" wrapText="1"/>
    </xf>
    <xf numFmtId="0" fontId="20" fillId="0" borderId="0" xfId="3" applyFont="1" applyAlignment="1">
      <alignment horizontal="center"/>
    </xf>
    <xf numFmtId="39" fontId="11" fillId="0" borderId="0" xfId="11" applyNumberFormat="1" applyFont="1" applyFill="1"/>
    <xf numFmtId="165" fontId="11" fillId="0" borderId="0" xfId="11" applyNumberFormat="1" applyFont="1" applyFill="1"/>
    <xf numFmtId="43" fontId="3" fillId="0" borderId="0" xfId="1" applyFont="1" applyFill="1" applyAlignment="1">
      <alignment horizontal="left"/>
    </xf>
    <xf numFmtId="4" fontId="3" fillId="0" borderId="0" xfId="1" applyNumberFormat="1" applyFont="1" applyAlignment="1">
      <alignment horizontal="right" vertical="center" wrapText="1"/>
    </xf>
    <xf numFmtId="175" fontId="3" fillId="0" borderId="0" xfId="0" applyNumberFormat="1" applyFont="1"/>
    <xf numFmtId="176" fontId="9" fillId="0" borderId="0" xfId="3" applyNumberFormat="1"/>
    <xf numFmtId="43" fontId="11" fillId="0" borderId="0" xfId="1" applyFont="1" applyAlignment="1">
      <alignment horizontal="right"/>
    </xf>
    <xf numFmtId="4" fontId="8" fillId="0" borderId="0" xfId="0" applyNumberFormat="1" applyFont="1" applyBorder="1"/>
    <xf numFmtId="4" fontId="6" fillId="0" borderId="0" xfId="0" applyNumberFormat="1" applyFont="1" applyBorder="1" applyAlignment="1">
      <alignment horizontal="left" vertical="center"/>
    </xf>
    <xf numFmtId="4" fontId="1" fillId="0" borderId="0" xfId="0" applyNumberFormat="1" applyFont="1" applyBorder="1" applyAlignment="1">
      <alignment horizontal="center" vertical="center" wrapText="1"/>
    </xf>
    <xf numFmtId="4" fontId="2" fillId="0" borderId="0" xfId="0" applyNumberFormat="1" applyFont="1" applyAlignment="1">
      <alignment horizontal="right" vertical="center" wrapText="1"/>
    </xf>
    <xf numFmtId="4" fontId="2" fillId="0" borderId="0" xfId="0" applyNumberFormat="1" applyFont="1" applyBorder="1" applyAlignment="1">
      <alignment horizontal="right" vertical="center" wrapText="1"/>
    </xf>
    <xf numFmtId="4" fontId="0" fillId="0" borderId="0" xfId="0" applyNumberFormat="1" applyBorder="1"/>
    <xf numFmtId="43" fontId="0" fillId="0" borderId="0" xfId="1" applyFont="1" applyBorder="1"/>
    <xf numFmtId="165" fontId="20" fillId="0" borderId="7" xfId="7" applyNumberFormat="1" applyFont="1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3" fontId="3" fillId="0" borderId="0" xfId="1" applyFont="1" applyAlignment="1">
      <alignment horizontal="right" vertical="center" wrapText="1"/>
    </xf>
    <xf numFmtId="14" fontId="1" fillId="0" borderId="1" xfId="1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0" fillId="0" borderId="0" xfId="3" applyFont="1" applyAlignment="1">
      <alignment horizontal="center"/>
    </xf>
    <xf numFmtId="0" fontId="9" fillId="0" borderId="0" xfId="3" applyAlignment="1">
      <alignment horizontal="center"/>
    </xf>
  </cellXfs>
  <cellStyles count="15">
    <cellStyle name="Comma 2" xfId="4" xr:uid="{00000000-0005-0000-0000-000001000000}"/>
    <cellStyle name="Comma 3" xfId="7" xr:uid="{00000000-0005-0000-0000-000002000000}"/>
    <cellStyle name="Comma 4" xfId="9" xr:uid="{00000000-0005-0000-0000-000003000000}"/>
    <cellStyle name="Millares" xfId="1" builtinId="3"/>
    <cellStyle name="Moneda" xfId="11" builtinId="4"/>
    <cellStyle name="Normal" xfId="0" builtinId="0"/>
    <cellStyle name="Normal 2" xfId="3" xr:uid="{00000000-0005-0000-0000-000005000000}"/>
    <cellStyle name="Normal 3" xfId="5" xr:uid="{00000000-0005-0000-0000-000006000000}"/>
    <cellStyle name="Normal 4" xfId="6" xr:uid="{00000000-0005-0000-0000-000007000000}"/>
    <cellStyle name="Normal 5" xfId="8" xr:uid="{00000000-0005-0000-0000-000008000000}"/>
    <cellStyle name="Normal 6" xfId="13" xr:uid="{C0961CAE-4E60-4442-B0BE-399BFEACEC74}"/>
    <cellStyle name="Normal 7" xfId="14" xr:uid="{73B988D0-D63D-4E72-9ED4-3B043997D00C}"/>
    <cellStyle name="Normal_Bal, Utl, Fluj y anex" xfId="12" xr:uid="{A9923AE9-D96D-4C18-AAC6-6BEE1A802132}"/>
    <cellStyle name="Normal_Basaltica para Dictamen Financiero-2009" xfId="2" xr:uid="{00000000-0005-0000-0000-000009000000}"/>
    <cellStyle name="Porcentaje" xfId="10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.olmedo.ATLANTIDA\AppData\Local\Microsoft\Windows\INetCache\Content.Outlook\3P25OX39\Copy%20of%20Flujos%20de%20efectivo%202019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de Trabajo 2012"/>
      <sheetName val="Hoja de Trabajo 2019"/>
      <sheetName val="Flujo VA 2019"/>
      <sheetName val="Flujo"/>
      <sheetName val="Nota ActFijo"/>
      <sheetName val="Nota ActExt"/>
      <sheetName val="Balances"/>
      <sheetName val="Resultados"/>
      <sheetName val="Mov3230BW"/>
    </sheetNames>
    <sheetDataSet>
      <sheetData sheetId="0"/>
      <sheetData sheetId="1"/>
      <sheetData sheetId="2"/>
      <sheetData sheetId="3"/>
      <sheetData sheetId="4">
        <row r="2">
          <cell r="B2">
            <v>2014</v>
          </cell>
        </row>
        <row r="3">
          <cell r="B3" t="str">
            <v>TOTAL ACTIVO FIJO</v>
          </cell>
          <cell r="D3">
            <v>1310</v>
          </cell>
          <cell r="E3">
            <v>1320</v>
          </cell>
          <cell r="F3">
            <v>1330</v>
          </cell>
          <cell r="G3" t="str">
            <v>Saldo inicial</v>
          </cell>
        </row>
        <row r="4">
          <cell r="G4">
            <v>9137223.8000000007</v>
          </cell>
        </row>
        <row r="5">
          <cell r="A5" t="str">
            <v xml:space="preserve">Adiciones </v>
          </cell>
          <cell r="B5" t="str">
            <v>(+ )</v>
          </cell>
          <cell r="C5" t="str">
            <v xml:space="preserve">Adiciones </v>
          </cell>
          <cell r="G5">
            <v>3484711.52</v>
          </cell>
        </row>
        <row r="6">
          <cell r="A6" t="str">
            <v>bajas</v>
          </cell>
          <cell r="B6" t="str">
            <v>( - )</v>
          </cell>
          <cell r="C6" t="str">
            <v>bajas</v>
          </cell>
          <cell r="G6">
            <v>-587642.37</v>
          </cell>
        </row>
        <row r="7">
          <cell r="A7" t="str">
            <v>Depreciación</v>
          </cell>
          <cell r="B7" t="str">
            <v>( - )</v>
          </cell>
          <cell r="C7" t="str">
            <v>Depreciación</v>
          </cell>
          <cell r="G7">
            <v>-1060243.72</v>
          </cell>
        </row>
        <row r="8">
          <cell r="A8" t="str">
            <v xml:space="preserve">Reclasificaciones </v>
          </cell>
          <cell r="B8" t="str">
            <v>+</v>
          </cell>
          <cell r="C8" t="str">
            <v xml:space="preserve">Reclasificaciones </v>
          </cell>
          <cell r="G8">
            <v>207769.04</v>
          </cell>
        </row>
        <row r="9">
          <cell r="B9" t="str">
            <v>( = )</v>
          </cell>
          <cell r="C9" t="str">
            <v>Total</v>
          </cell>
          <cell r="D9">
            <v>0</v>
          </cell>
          <cell r="E9">
            <v>0</v>
          </cell>
          <cell r="F9">
            <v>0</v>
          </cell>
          <cell r="G9">
            <v>11181818.27</v>
          </cell>
          <cell r="H9">
            <v>11181818.27</v>
          </cell>
          <cell r="I9">
            <v>0</v>
          </cell>
        </row>
        <row r="10">
          <cell r="J10">
            <v>0</v>
          </cell>
        </row>
        <row r="12">
          <cell r="B12" t="str">
            <v>2014 (Expresado en miles)</v>
          </cell>
        </row>
        <row r="13">
          <cell r="B13" t="str">
            <v>TOTAL ACTIVO FIJO</v>
          </cell>
          <cell r="D13">
            <v>1310</v>
          </cell>
          <cell r="E13">
            <v>1320</v>
          </cell>
          <cell r="F13">
            <v>1330</v>
          </cell>
          <cell r="G13" t="str">
            <v>Saldo inicial</v>
          </cell>
        </row>
        <row r="14">
          <cell r="G14">
            <v>9661.9599999999991</v>
          </cell>
        </row>
        <row r="15">
          <cell r="A15" t="str">
            <v xml:space="preserve">Adiciones </v>
          </cell>
          <cell r="B15" t="str">
            <v>(+ )</v>
          </cell>
          <cell r="C15" t="str">
            <v>Adiciones</v>
          </cell>
          <cell r="G15">
            <v>0</v>
          </cell>
        </row>
        <row r="16">
          <cell r="A16" t="str">
            <v>bajas</v>
          </cell>
          <cell r="B16" t="str">
            <v>( - )</v>
          </cell>
          <cell r="C16" t="str">
            <v>Bajas</v>
          </cell>
          <cell r="G16">
            <v>0</v>
          </cell>
        </row>
        <row r="17">
          <cell r="A17" t="str">
            <v>Depreciación</v>
          </cell>
          <cell r="B17" t="str">
            <v>( - )</v>
          </cell>
          <cell r="C17" t="str">
            <v>Depreciación</v>
          </cell>
          <cell r="G17">
            <v>0</v>
          </cell>
        </row>
        <row r="18">
          <cell r="A18" t="str">
            <v xml:space="preserve">Reclasifiaciones </v>
          </cell>
          <cell r="B18" t="str">
            <v>(+)</v>
          </cell>
          <cell r="G18">
            <v>0</v>
          </cell>
        </row>
        <row r="19">
          <cell r="B19" t="str">
            <v>( = )</v>
          </cell>
          <cell r="D19">
            <v>0</v>
          </cell>
          <cell r="E19">
            <v>0</v>
          </cell>
          <cell r="F19">
            <v>0</v>
          </cell>
          <cell r="G19">
            <v>9661.9599999999991</v>
          </cell>
        </row>
      </sheetData>
      <sheetData sheetId="5">
        <row r="4">
          <cell r="B4" t="str">
            <v>ACTIVOS EXTRAORDINARIOS HASTA DICIEMBRE 2019</v>
          </cell>
        </row>
        <row r="6">
          <cell r="C6" t="str">
            <v>ACT EXTRAORDINARIO</v>
          </cell>
          <cell r="D6" t="str">
            <v xml:space="preserve">RESERVA </v>
          </cell>
          <cell r="E6" t="str">
            <v>NETO</v>
          </cell>
        </row>
        <row r="7">
          <cell r="B7" t="str">
            <v>Saldo al 31/12/2018</v>
          </cell>
          <cell r="C7">
            <v>6670594.5800000001</v>
          </cell>
          <cell r="D7">
            <v>-3348652.27</v>
          </cell>
          <cell r="E7">
            <v>3321942.31</v>
          </cell>
        </row>
        <row r="8">
          <cell r="A8" t="str">
            <v>Más:</v>
          </cell>
          <cell r="B8" t="str">
            <v>Adquisiciones</v>
          </cell>
          <cell r="C8">
            <v>1586476.7400000005</v>
          </cell>
          <cell r="D8">
            <v>-295701.69000000006</v>
          </cell>
          <cell r="E8">
            <v>1290775.0500000003</v>
          </cell>
        </row>
        <row r="9">
          <cell r="A9" t="str">
            <v>Reserva</v>
          </cell>
          <cell r="B9" t="str">
            <v>Constitucion de reserva</v>
          </cell>
          <cell r="D9">
            <v>-1187270.05</v>
          </cell>
          <cell r="E9">
            <v>-1187270.05</v>
          </cell>
        </row>
        <row r="10">
          <cell r="A10" t="str">
            <v xml:space="preserve">Menos: </v>
          </cell>
          <cell r="B10" t="str">
            <v>Ventas (Liberación)</v>
          </cell>
          <cell r="C10">
            <v>-2525449.5500000003</v>
          </cell>
          <cell r="D10">
            <v>1511558.1099999999</v>
          </cell>
          <cell r="E10">
            <v>-1013891.4400000004</v>
          </cell>
        </row>
        <row r="12">
          <cell r="B12" t="str">
            <v>Saldo al 31/12/19</v>
          </cell>
          <cell r="C12">
            <v>5731621.7699999996</v>
          </cell>
          <cell r="D12">
            <v>-3320065.9</v>
          </cell>
          <cell r="E12">
            <v>2411555.87</v>
          </cell>
        </row>
        <row r="18">
          <cell r="C18" t="str">
            <v>PRECIO DE VENTAS</v>
          </cell>
          <cell r="D18" t="str">
            <v>COSTO DE ADQUISICIONES</v>
          </cell>
          <cell r="E18" t="str">
            <v>PROVISION CONSTITUIDA</v>
          </cell>
          <cell r="F18" t="str">
            <v>UTILIDAD</v>
          </cell>
          <cell r="I18" t="str">
            <v>CONSTITUCION DE RESERVA</v>
          </cell>
          <cell r="J18" t="str">
            <v>MES</v>
          </cell>
        </row>
        <row r="19">
          <cell r="A19" t="str">
            <v>Utilidad</v>
          </cell>
          <cell r="C19">
            <v>1892972.79</v>
          </cell>
          <cell r="D19">
            <v>2525449.5500000003</v>
          </cell>
          <cell r="E19">
            <v>1511558.1099999999</v>
          </cell>
          <cell r="F19">
            <v>879081.34999999963</v>
          </cell>
          <cell r="I19" t="str">
            <v>ENERO</v>
          </cell>
          <cell r="J19">
            <v>116137.07</v>
          </cell>
        </row>
        <row r="20">
          <cell r="I20" t="str">
            <v xml:space="preserve">FEBRERO </v>
          </cell>
          <cell r="J20">
            <v>116415.93</v>
          </cell>
        </row>
        <row r="21">
          <cell r="I21" t="str">
            <v>MARZO</v>
          </cell>
          <cell r="J21">
            <v>117430.53</v>
          </cell>
        </row>
        <row r="22">
          <cell r="I22" t="str">
            <v>ABRIL</v>
          </cell>
          <cell r="J22">
            <v>117639.22</v>
          </cell>
        </row>
        <row r="23">
          <cell r="I23" t="str">
            <v xml:space="preserve">MAYO </v>
          </cell>
          <cell r="J23">
            <v>118113.68</v>
          </cell>
        </row>
        <row r="24">
          <cell r="I24" t="str">
            <v>JUNIO</v>
          </cell>
          <cell r="J24">
            <v>108693.39</v>
          </cell>
        </row>
        <row r="25">
          <cell r="I25" t="str">
            <v>JULIO</v>
          </cell>
          <cell r="J25">
            <v>83926.720000000001</v>
          </cell>
        </row>
        <row r="26">
          <cell r="I26" t="str">
            <v>AGOSTO</v>
          </cell>
          <cell r="J26">
            <v>87353.02</v>
          </cell>
        </row>
        <row r="27">
          <cell r="I27" t="str">
            <v>SEPTIEMBRE</v>
          </cell>
          <cell r="J27">
            <v>84731.89</v>
          </cell>
        </row>
        <row r="28">
          <cell r="I28" t="str">
            <v>OCTUBRE</v>
          </cell>
          <cell r="J28">
            <v>81210.259999999995</v>
          </cell>
        </row>
        <row r="29">
          <cell r="I29" t="str">
            <v>NOVIEMBRE</v>
          </cell>
          <cell r="J29">
            <v>78193.84</v>
          </cell>
        </row>
        <row r="30">
          <cell r="I30" t="str">
            <v>DICIEMBRE</v>
          </cell>
          <cell r="J30">
            <v>77424.5</v>
          </cell>
        </row>
        <row r="31">
          <cell r="J31">
            <v>1187270.05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1"/>
  <sheetViews>
    <sheetView showGridLines="0" tabSelected="1" workbookViewId="0">
      <selection activeCell="C13" sqref="C13"/>
    </sheetView>
  </sheetViews>
  <sheetFormatPr baseColWidth="10" defaultColWidth="8.7265625" defaultRowHeight="14.5"/>
  <cols>
    <col min="1" max="1" width="42.54296875" customWidth="1"/>
    <col min="2" max="2" width="6.453125" customWidth="1"/>
    <col min="3" max="3" width="36.1796875" style="13" customWidth="1"/>
    <col min="4" max="4" width="5.54296875" style="134" hidden="1" customWidth="1"/>
    <col min="5" max="5" width="26.81640625" style="13" hidden="1" customWidth="1"/>
    <col min="6" max="6" width="24.26953125" customWidth="1"/>
    <col min="7" max="7" width="13.26953125" bestFit="1" customWidth="1"/>
    <col min="8" max="8" width="14.26953125" bestFit="1" customWidth="1"/>
    <col min="9" max="10" width="11.54296875" bestFit="1" customWidth="1"/>
  </cols>
  <sheetData>
    <row r="1" spans="1:8">
      <c r="A1" s="11"/>
      <c r="B1" s="11"/>
      <c r="C1" s="129"/>
      <c r="D1" s="129"/>
      <c r="E1" s="129"/>
    </row>
    <row r="2" spans="1:8">
      <c r="A2" s="144" t="s">
        <v>32</v>
      </c>
      <c r="B2" s="144"/>
      <c r="C2" s="144"/>
      <c r="D2" s="144"/>
      <c r="E2" s="144"/>
    </row>
    <row r="3" spans="1:8">
      <c r="A3" s="145" t="s">
        <v>33</v>
      </c>
      <c r="B3" s="145"/>
      <c r="C3" s="145"/>
      <c r="D3" s="145"/>
      <c r="E3" s="145"/>
    </row>
    <row r="4" spans="1:8">
      <c r="A4" s="142" t="s">
        <v>109</v>
      </c>
      <c r="B4" s="142"/>
      <c r="C4" s="142"/>
      <c r="D4" s="142"/>
      <c r="E4" s="142"/>
    </row>
    <row r="5" spans="1:8" ht="15" thickBot="1">
      <c r="A5" s="143" t="s">
        <v>34</v>
      </c>
      <c r="B5" s="143"/>
      <c r="C5" s="143"/>
      <c r="D5" s="143"/>
      <c r="E5" s="143"/>
    </row>
    <row r="6" spans="1:8">
      <c r="A6" s="12"/>
      <c r="B6" s="12"/>
      <c r="C6" s="130"/>
      <c r="D6" s="130"/>
      <c r="E6" s="130"/>
    </row>
    <row r="7" spans="1:8" ht="15" thickBot="1">
      <c r="A7" s="1"/>
      <c r="B7" s="1"/>
      <c r="C7" s="140">
        <v>44255</v>
      </c>
      <c r="D7" s="131"/>
      <c r="E7" s="140">
        <v>44227</v>
      </c>
    </row>
    <row r="8" spans="1:8">
      <c r="A8" s="2" t="s">
        <v>0</v>
      </c>
      <c r="B8" s="3"/>
      <c r="C8" s="132"/>
      <c r="D8" s="133"/>
      <c r="E8" s="132"/>
    </row>
    <row r="9" spans="1:8">
      <c r="A9" s="2" t="s">
        <v>1</v>
      </c>
      <c r="B9" s="3"/>
      <c r="C9" s="132"/>
      <c r="D9" s="133"/>
      <c r="E9" s="132"/>
    </row>
    <row r="10" spans="1:8">
      <c r="A10" s="4" t="s">
        <v>39</v>
      </c>
      <c r="B10" s="3"/>
      <c r="C10" s="50">
        <v>301904.88</v>
      </c>
      <c r="D10" s="49"/>
      <c r="E10" s="50">
        <v>877041.23</v>
      </c>
      <c r="F10" s="13"/>
    </row>
    <row r="11" spans="1:8">
      <c r="A11" s="4" t="s">
        <v>23</v>
      </c>
      <c r="B11" s="3"/>
      <c r="C11" s="50">
        <v>2498.25</v>
      </c>
      <c r="D11" s="49"/>
      <c r="E11" s="50">
        <v>5330.11</v>
      </c>
      <c r="F11" s="13"/>
    </row>
    <row r="12" spans="1:8">
      <c r="A12" s="4" t="s">
        <v>40</v>
      </c>
      <c r="B12" s="3"/>
      <c r="C12" s="139">
        <v>1391.85</v>
      </c>
      <c r="D12" s="49"/>
      <c r="E12" s="50">
        <v>727.39</v>
      </c>
      <c r="F12" s="13"/>
    </row>
    <row r="13" spans="1:8">
      <c r="A13" s="4" t="s">
        <v>41</v>
      </c>
      <c r="B13" s="3"/>
      <c r="C13" s="50">
        <v>1175693.3700000001</v>
      </c>
      <c r="D13" s="49"/>
      <c r="E13" s="125">
        <v>638431.29</v>
      </c>
      <c r="F13" s="13"/>
    </row>
    <row r="14" spans="1:8">
      <c r="A14" s="2"/>
      <c r="B14" s="1"/>
      <c r="C14" s="57">
        <f>SUM(C10:C13)</f>
        <v>1481488.35</v>
      </c>
      <c r="D14" s="49"/>
      <c r="E14" s="57">
        <f>SUM(E10:E13)</f>
        <v>1521530.02</v>
      </c>
      <c r="F14" s="13"/>
    </row>
    <row r="15" spans="1:8">
      <c r="A15" s="2" t="s">
        <v>2</v>
      </c>
      <c r="B15" s="3"/>
      <c r="C15" s="52"/>
      <c r="D15" s="53"/>
      <c r="E15" s="50"/>
      <c r="F15" s="13"/>
      <c r="H15" s="8"/>
    </row>
    <row r="16" spans="1:8">
      <c r="A16" s="4" t="s">
        <v>108</v>
      </c>
      <c r="B16" s="5"/>
      <c r="C16" s="50">
        <v>2760493.28</v>
      </c>
      <c r="D16" s="49"/>
      <c r="E16" s="50">
        <v>2781077.18</v>
      </c>
      <c r="F16" s="13"/>
      <c r="H16" s="13"/>
    </row>
    <row r="17" spans="1:10">
      <c r="A17" s="4" t="s">
        <v>3</v>
      </c>
      <c r="B17" s="5"/>
      <c r="C17" s="50">
        <v>89225520.430000007</v>
      </c>
      <c r="D17" s="49"/>
      <c r="E17" s="50">
        <v>89225520.430000007</v>
      </c>
      <c r="F17" s="13"/>
      <c r="H17" s="13"/>
    </row>
    <row r="18" spans="1:10">
      <c r="A18" s="4" t="s">
        <v>4</v>
      </c>
      <c r="B18" s="3"/>
      <c r="C18" s="50">
        <v>74701.86</v>
      </c>
      <c r="D18" s="49"/>
      <c r="E18" s="50">
        <v>82636.740000000005</v>
      </c>
      <c r="F18" s="13"/>
      <c r="G18" s="13"/>
    </row>
    <row r="19" spans="1:10">
      <c r="A19" s="2" t="s">
        <v>5</v>
      </c>
      <c r="B19" s="1"/>
      <c r="C19" s="57">
        <f>SUM(C16:C18)</f>
        <v>92060715.570000008</v>
      </c>
      <c r="D19" s="49"/>
      <c r="E19" s="57">
        <f>SUM(E16:E18)</f>
        <v>92089234.350000009</v>
      </c>
      <c r="F19" s="13"/>
    </row>
    <row r="20" spans="1:10" ht="15" thickBot="1">
      <c r="A20" s="2" t="s">
        <v>6</v>
      </c>
      <c r="B20" s="1"/>
      <c r="C20" s="54">
        <f>+C14+C19</f>
        <v>93542203.920000002</v>
      </c>
      <c r="D20" s="49"/>
      <c r="E20" s="54">
        <f>E19+E14</f>
        <v>93610764.370000005</v>
      </c>
      <c r="F20" s="13"/>
      <c r="G20" s="13"/>
      <c r="H20" s="45"/>
      <c r="J20" s="58"/>
    </row>
    <row r="21" spans="1:10" ht="6" customHeight="1" thickTop="1">
      <c r="A21" s="2"/>
      <c r="B21" s="3"/>
      <c r="C21" s="52"/>
      <c r="D21" s="53"/>
      <c r="E21" s="50"/>
      <c r="F21" s="13"/>
    </row>
    <row r="22" spans="1:10">
      <c r="A22" s="2" t="s">
        <v>22</v>
      </c>
      <c r="B22" s="3"/>
      <c r="C22" s="52"/>
      <c r="D22" s="53"/>
      <c r="E22" s="50"/>
      <c r="F22" s="13"/>
    </row>
    <row r="23" spans="1:10">
      <c r="A23" s="2" t="s">
        <v>7</v>
      </c>
      <c r="B23" s="3"/>
      <c r="C23" s="52"/>
      <c r="D23" s="53"/>
      <c r="E23" s="50"/>
      <c r="F23" s="13"/>
    </row>
    <row r="24" spans="1:10">
      <c r="A24" s="4" t="s">
        <v>52</v>
      </c>
      <c r="B24" s="3"/>
      <c r="C24" s="50">
        <v>97500</v>
      </c>
      <c r="D24" s="53"/>
      <c r="E24" s="125">
        <v>97500</v>
      </c>
      <c r="F24" s="13"/>
      <c r="G24" s="58"/>
    </row>
    <row r="25" spans="1:10">
      <c r="A25" s="9" t="s">
        <v>42</v>
      </c>
      <c r="B25" s="3"/>
      <c r="C25" s="50">
        <v>36919.07</v>
      </c>
      <c r="D25" s="49"/>
      <c r="E25" s="50">
        <v>34323.410000000003</v>
      </c>
      <c r="F25" s="13"/>
    </row>
    <row r="26" spans="1:10">
      <c r="A26" s="4" t="s">
        <v>53</v>
      </c>
      <c r="B26" s="3"/>
      <c r="C26" s="139">
        <v>0</v>
      </c>
      <c r="D26" s="49"/>
      <c r="E26" s="125">
        <v>0</v>
      </c>
      <c r="F26" s="13"/>
    </row>
    <row r="27" spans="1:10">
      <c r="A27" s="9" t="s">
        <v>20</v>
      </c>
      <c r="B27" s="3"/>
      <c r="C27" s="50">
        <v>47637.5</v>
      </c>
      <c r="D27" s="49"/>
      <c r="E27" s="50">
        <v>16772.55</v>
      </c>
      <c r="F27" s="13"/>
    </row>
    <row r="28" spans="1:10">
      <c r="A28" s="9" t="s">
        <v>50</v>
      </c>
      <c r="B28" s="3"/>
      <c r="C28" s="50">
        <v>25566.98</v>
      </c>
      <c r="D28" s="49"/>
      <c r="E28" s="125">
        <v>25523.26</v>
      </c>
      <c r="F28" s="13"/>
    </row>
    <row r="29" spans="1:10">
      <c r="A29" s="9" t="s">
        <v>8</v>
      </c>
      <c r="B29" s="3"/>
      <c r="C29" s="50">
        <v>1223949.73</v>
      </c>
      <c r="D29" s="49"/>
      <c r="E29" s="50">
        <v>1223949.73</v>
      </c>
      <c r="F29" s="13"/>
      <c r="H29" s="45"/>
      <c r="J29" s="13"/>
    </row>
    <row r="30" spans="1:10" ht="15" thickBot="1">
      <c r="A30" s="10" t="s">
        <v>9</v>
      </c>
      <c r="B30" s="3"/>
      <c r="C30" s="54">
        <f>SUM(C24:C29)</f>
        <v>1431573.28</v>
      </c>
      <c r="D30" s="49"/>
      <c r="E30" s="54">
        <f>SUM(E24:E29)</f>
        <v>1398068.95</v>
      </c>
      <c r="F30" s="13"/>
    </row>
    <row r="31" spans="1:10" ht="15" thickTop="1">
      <c r="A31" s="2" t="s">
        <v>10</v>
      </c>
      <c r="B31" s="3"/>
      <c r="C31" s="52"/>
      <c r="D31" s="53"/>
      <c r="E31" s="50"/>
      <c r="F31" s="13"/>
    </row>
    <row r="32" spans="1:10">
      <c r="A32" s="4" t="s">
        <v>11</v>
      </c>
      <c r="B32" s="3"/>
      <c r="C32" s="50">
        <v>1657500</v>
      </c>
      <c r="D32" s="49"/>
      <c r="E32" s="50">
        <v>1657500</v>
      </c>
      <c r="F32" s="13"/>
    </row>
    <row r="33" spans="1:10">
      <c r="A33" s="4" t="s">
        <v>19</v>
      </c>
      <c r="B33" s="3"/>
      <c r="C33" s="50">
        <v>537305.32999999996</v>
      </c>
      <c r="D33" s="49"/>
      <c r="E33" s="51">
        <v>537305.32999999996</v>
      </c>
      <c r="F33" s="13"/>
    </row>
    <row r="34" spans="1:10">
      <c r="A34" s="2" t="s">
        <v>12</v>
      </c>
      <c r="B34" s="3"/>
      <c r="C34" s="57">
        <f>SUM(C32:C33)</f>
        <v>2194805.33</v>
      </c>
      <c r="D34" s="49"/>
      <c r="E34" s="49">
        <f>SUM(E32:E33)</f>
        <v>2194805.33</v>
      </c>
      <c r="F34" s="13"/>
    </row>
    <row r="35" spans="1:10" ht="15" thickBot="1">
      <c r="A35" s="2" t="s">
        <v>13</v>
      </c>
      <c r="B35" s="1"/>
      <c r="C35" s="54">
        <f>+C34+C30</f>
        <v>3626378.6100000003</v>
      </c>
      <c r="D35" s="49"/>
      <c r="E35" s="54">
        <f>E34+E30</f>
        <v>3592874.2800000003</v>
      </c>
      <c r="F35" s="13"/>
      <c r="G35" s="62"/>
    </row>
    <row r="36" spans="1:10" ht="4.5" customHeight="1" thickTop="1">
      <c r="A36" s="2"/>
      <c r="B36" s="1"/>
      <c r="C36" s="52"/>
      <c r="D36" s="53"/>
      <c r="E36" s="50"/>
      <c r="F36" s="13"/>
    </row>
    <row r="37" spans="1:10">
      <c r="A37" s="2" t="s">
        <v>14</v>
      </c>
      <c r="B37" s="3"/>
      <c r="C37" s="52"/>
      <c r="D37" s="53"/>
      <c r="E37" s="50"/>
      <c r="F37" s="13"/>
    </row>
    <row r="38" spans="1:10" ht="15" thickBot="1">
      <c r="A38" s="4" t="s">
        <v>15</v>
      </c>
      <c r="B38" s="6"/>
      <c r="C38" s="55">
        <v>86450000</v>
      </c>
      <c r="D38" s="56"/>
      <c r="E38" s="55">
        <v>86450000</v>
      </c>
      <c r="F38" s="13"/>
      <c r="H38" s="45"/>
    </row>
    <row r="39" spans="1:10">
      <c r="A39" s="4" t="s">
        <v>21</v>
      </c>
      <c r="B39" s="7"/>
      <c r="C39" s="49">
        <v>593060.99</v>
      </c>
      <c r="D39" s="49"/>
      <c r="E39" s="49">
        <v>593060.99</v>
      </c>
      <c r="F39" s="13"/>
    </row>
    <row r="40" spans="1:10">
      <c r="A40" s="4" t="s">
        <v>16</v>
      </c>
      <c r="B40" s="7"/>
      <c r="C40" s="49">
        <v>3037810.4899999998</v>
      </c>
      <c r="D40" s="49"/>
      <c r="E40" s="49">
        <v>3037810.4899999998</v>
      </c>
      <c r="F40" s="13"/>
      <c r="G40" s="58"/>
      <c r="H40" s="44"/>
      <c r="I40" s="58"/>
      <c r="J40" s="45"/>
    </row>
    <row r="41" spans="1:10">
      <c r="A41" s="4" t="s">
        <v>51</v>
      </c>
      <c r="B41" s="7"/>
      <c r="C41" s="49">
        <f>ER!C25</f>
        <v>-165046.17000000001</v>
      </c>
      <c r="D41" s="49"/>
      <c r="E41" s="49">
        <v>-62981.39</v>
      </c>
      <c r="F41" s="13"/>
      <c r="G41" s="58"/>
      <c r="H41" s="44"/>
      <c r="I41" s="58"/>
      <c r="J41" s="45"/>
    </row>
    <row r="42" spans="1:10">
      <c r="A42" s="2" t="s">
        <v>17</v>
      </c>
      <c r="B42" s="1"/>
      <c r="C42" s="57">
        <f>SUM(C38:C41)</f>
        <v>89915825.309999987</v>
      </c>
      <c r="D42" s="49"/>
      <c r="E42" s="57">
        <f>SUM(E38:E41)</f>
        <v>90017890.089999989</v>
      </c>
      <c r="F42" s="13"/>
      <c r="G42" s="13"/>
    </row>
    <row r="43" spans="1:10" ht="15" thickBot="1">
      <c r="A43" s="2" t="s">
        <v>18</v>
      </c>
      <c r="B43" s="1"/>
      <c r="C43" s="54">
        <f>+C35+C42</f>
        <v>93542203.919999987</v>
      </c>
      <c r="D43" s="49"/>
      <c r="E43" s="54">
        <f>+E35+E42</f>
        <v>93610764.36999999</v>
      </c>
      <c r="F43" s="13"/>
      <c r="G43" s="13"/>
    </row>
    <row r="44" spans="1:10" ht="15" thickTop="1"/>
    <row r="45" spans="1:10">
      <c r="C45" s="45"/>
      <c r="D45" s="135"/>
      <c r="E45" s="45">
        <f>E20-E43</f>
        <v>0</v>
      </c>
    </row>
    <row r="50" spans="1:6">
      <c r="A50" s="138" t="s">
        <v>103</v>
      </c>
      <c r="B50" s="60" t="s">
        <v>45</v>
      </c>
      <c r="E50" s="147" t="s">
        <v>47</v>
      </c>
      <c r="F50" s="147"/>
    </row>
    <row r="51" spans="1:6">
      <c r="A51" s="137" t="s">
        <v>44</v>
      </c>
      <c r="B51" s="146" t="s">
        <v>46</v>
      </c>
      <c r="C51" s="146"/>
      <c r="E51" s="146" t="s">
        <v>48</v>
      </c>
      <c r="F51" s="146"/>
    </row>
  </sheetData>
  <mergeCells count="7">
    <mergeCell ref="A4:E4"/>
    <mergeCell ref="A5:E5"/>
    <mergeCell ref="A2:E2"/>
    <mergeCell ref="A3:E3"/>
    <mergeCell ref="B51:C51"/>
    <mergeCell ref="E51:F51"/>
    <mergeCell ref="E50:F50"/>
  </mergeCells>
  <pageMargins left="0.70866141732283472" right="0.70866141732283472" top="0.74803149606299213" bottom="0.74803149606299213" header="0.31496062992125984" footer="0.31496062992125984"/>
  <pageSetup scale="80" orientation="portrait" r:id="rId1"/>
  <headerFooter>
    <oddFooter>&amp;C&amp;1#&amp;"Calibri"&amp;10&amp;K000000Información Interna - Banco Atlántida El Salvador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3"/>
  <sheetViews>
    <sheetView showGridLines="0" tabSelected="1" workbookViewId="0">
      <selection activeCell="C13" sqref="C13"/>
    </sheetView>
  </sheetViews>
  <sheetFormatPr baseColWidth="10" defaultColWidth="9.1796875" defaultRowHeight="13"/>
  <cols>
    <col min="1" max="1" width="45.26953125" style="14" customWidth="1"/>
    <col min="2" max="2" width="7.1796875" style="14" customWidth="1"/>
    <col min="3" max="3" width="31" style="14" customWidth="1"/>
    <col min="4" max="4" width="6" style="14" hidden="1" customWidth="1"/>
    <col min="5" max="5" width="17.453125" style="14" hidden="1" customWidth="1"/>
    <col min="6" max="7" width="17.453125" style="14" customWidth="1"/>
    <col min="8" max="8" width="11" style="14" bestFit="1" customWidth="1"/>
    <col min="9" max="9" width="9.1796875" style="14"/>
    <col min="10" max="10" width="17.453125" style="14" bestFit="1" customWidth="1"/>
    <col min="11" max="16384" width="9.1796875" style="14"/>
  </cols>
  <sheetData>
    <row r="1" spans="1:10">
      <c r="A1" s="148"/>
      <c r="B1" s="148"/>
      <c r="C1" s="148"/>
      <c r="D1" s="148"/>
      <c r="E1" s="148"/>
    </row>
    <row r="2" spans="1:10">
      <c r="A2" s="144" t="s">
        <v>32</v>
      </c>
      <c r="B2" s="144"/>
      <c r="C2" s="144"/>
      <c r="D2" s="144"/>
      <c r="E2" s="144"/>
    </row>
    <row r="3" spans="1:10">
      <c r="A3" s="145" t="s">
        <v>33</v>
      </c>
      <c r="B3" s="145"/>
      <c r="C3" s="145"/>
      <c r="D3" s="145"/>
      <c r="E3" s="145"/>
    </row>
    <row r="4" spans="1:10">
      <c r="A4" s="142" t="s">
        <v>110</v>
      </c>
      <c r="B4" s="142"/>
      <c r="C4" s="142"/>
      <c r="D4" s="142"/>
      <c r="E4" s="142"/>
    </row>
    <row r="5" spans="1:10" ht="13.5" thickBot="1">
      <c r="A5" s="143" t="s">
        <v>34</v>
      </c>
      <c r="B5" s="143"/>
      <c r="C5" s="143"/>
      <c r="D5" s="143"/>
      <c r="E5" s="143"/>
    </row>
    <row r="7" spans="1:10" ht="13.5" thickBot="1">
      <c r="A7" s="15"/>
      <c r="B7" s="1"/>
      <c r="C7" s="141">
        <v>44255</v>
      </c>
      <c r="E7" s="141">
        <v>44227</v>
      </c>
    </row>
    <row r="8" spans="1:10">
      <c r="A8" s="16" t="s">
        <v>24</v>
      </c>
      <c r="B8" s="17"/>
      <c r="C8" s="17"/>
      <c r="D8" s="18"/>
      <c r="E8" s="17"/>
    </row>
    <row r="9" spans="1:10">
      <c r="A9" s="19" t="s">
        <v>25</v>
      </c>
      <c r="B9" s="17"/>
      <c r="C9" s="22">
        <v>0</v>
      </c>
      <c r="D9" s="21"/>
      <c r="E9" s="22">
        <v>0</v>
      </c>
      <c r="H9" s="23"/>
      <c r="J9" s="24"/>
    </row>
    <row r="10" spans="1:10">
      <c r="A10" s="19"/>
      <c r="B10" s="17"/>
      <c r="C10" s="25">
        <f>+C9</f>
        <v>0</v>
      </c>
      <c r="D10" s="21"/>
      <c r="E10" s="25">
        <f>+E9</f>
        <v>0</v>
      </c>
    </row>
    <row r="11" spans="1:10">
      <c r="A11" s="15"/>
      <c r="B11" s="17"/>
      <c r="C11" s="26"/>
      <c r="D11" s="21"/>
      <c r="E11" s="26"/>
    </row>
    <row r="12" spans="1:10">
      <c r="A12" s="16" t="s">
        <v>27</v>
      </c>
      <c r="B12" s="27"/>
      <c r="C12" s="26"/>
      <c r="D12" s="26"/>
      <c r="E12" s="26"/>
    </row>
    <row r="13" spans="1:10">
      <c r="A13" s="19" t="s">
        <v>29</v>
      </c>
      <c r="B13" s="27"/>
      <c r="C13" s="20"/>
      <c r="D13" s="28"/>
      <c r="E13" s="20">
        <v>0</v>
      </c>
    </row>
    <row r="14" spans="1:10">
      <c r="A14" s="19" t="s">
        <v>31</v>
      </c>
      <c r="B14" s="27"/>
      <c r="C14" s="20">
        <v>-94803.63</v>
      </c>
      <c r="D14" s="28"/>
      <c r="E14" s="20">
        <v>-29938.49</v>
      </c>
      <c r="G14" s="47"/>
      <c r="H14" s="47"/>
    </row>
    <row r="15" spans="1:10">
      <c r="A15" s="29" t="s">
        <v>35</v>
      </c>
      <c r="B15" s="27"/>
      <c r="C15" s="20">
        <v>-57874.11</v>
      </c>
      <c r="D15" s="28"/>
      <c r="E15" s="20">
        <v>-29355.33</v>
      </c>
      <c r="G15" s="47"/>
    </row>
    <row r="16" spans="1:10">
      <c r="A16" s="29"/>
      <c r="B16" s="27"/>
      <c r="C16" s="20">
        <f>SUM(C13:C15)</f>
        <v>-152677.74</v>
      </c>
      <c r="D16" s="28"/>
      <c r="E16" s="20">
        <v>-59293.820000000007</v>
      </c>
    </row>
    <row r="17" spans="1:11">
      <c r="A17" s="16" t="s">
        <v>28</v>
      </c>
      <c r="B17" s="27"/>
      <c r="C17" s="25">
        <f>+C10+C16</f>
        <v>-152677.74</v>
      </c>
      <c r="D17" s="30"/>
      <c r="E17" s="25">
        <f>+E10+E16</f>
        <v>-59293.820000000007</v>
      </c>
    </row>
    <row r="18" spans="1:11">
      <c r="A18" s="31"/>
      <c r="B18" s="27"/>
      <c r="C18" s="20"/>
      <c r="D18" s="26"/>
      <c r="E18" s="20"/>
    </row>
    <row r="19" spans="1:11">
      <c r="A19" s="19" t="s">
        <v>36</v>
      </c>
      <c r="B19" s="27"/>
      <c r="C19" s="20">
        <v>7828.36</v>
      </c>
      <c r="D19" s="26"/>
      <c r="E19" s="20">
        <v>5330.11</v>
      </c>
      <c r="K19" s="47"/>
    </row>
    <row r="20" spans="1:11">
      <c r="A20" s="19" t="s">
        <v>30</v>
      </c>
      <c r="B20" s="27"/>
      <c r="C20" s="20">
        <v>-20196.79</v>
      </c>
      <c r="D20" s="26"/>
      <c r="E20" s="20">
        <v>-9017.68</v>
      </c>
    </row>
    <row r="21" spans="1:11">
      <c r="A21" s="19" t="s">
        <v>26</v>
      </c>
      <c r="B21" s="27"/>
      <c r="C21" s="22"/>
      <c r="D21" s="26"/>
      <c r="E21" s="22">
        <v>0</v>
      </c>
    </row>
    <row r="22" spans="1:11">
      <c r="A22" s="16" t="s">
        <v>37</v>
      </c>
      <c r="B22" s="27"/>
      <c r="C22" s="42">
        <f>SUM(C17:C21)</f>
        <v>-165046.17000000001</v>
      </c>
      <c r="D22" s="43"/>
      <c r="E22" s="42">
        <f>SUM(E17:E21)</f>
        <v>-62981.390000000007</v>
      </c>
      <c r="H22" s="48"/>
    </row>
    <row r="23" spans="1:11">
      <c r="A23" s="31" t="s">
        <v>38</v>
      </c>
      <c r="B23" s="27"/>
      <c r="C23" s="20"/>
      <c r="D23" s="26"/>
      <c r="E23" s="20">
        <v>0</v>
      </c>
      <c r="H23" s="47"/>
    </row>
    <row r="24" spans="1:11">
      <c r="A24" s="31"/>
      <c r="B24" s="27"/>
      <c r="C24" s="20"/>
      <c r="D24" s="26"/>
      <c r="E24" s="20"/>
    </row>
    <row r="25" spans="1:11" ht="13.5" thickBot="1">
      <c r="A25" s="16" t="s">
        <v>51</v>
      </c>
      <c r="B25" s="27"/>
      <c r="C25" s="32">
        <f>+C22-C23</f>
        <v>-165046.17000000001</v>
      </c>
      <c r="D25" s="30"/>
      <c r="E25" s="32">
        <f>+E22-E23</f>
        <v>-62981.390000000007</v>
      </c>
      <c r="G25" s="47"/>
      <c r="H25" s="63"/>
    </row>
    <row r="26" spans="1:11" ht="13.5" thickTop="1">
      <c r="A26" s="33"/>
      <c r="B26" s="34"/>
      <c r="C26" s="35"/>
      <c r="D26" s="36"/>
      <c r="E26" s="35"/>
      <c r="J26" s="37"/>
    </row>
    <row r="27" spans="1:11">
      <c r="A27" s="38"/>
      <c r="B27" s="34"/>
      <c r="C27" s="39"/>
      <c r="D27" s="36"/>
      <c r="E27" s="39"/>
    </row>
    <row r="28" spans="1:11">
      <c r="A28" s="40"/>
      <c r="B28" s="41"/>
      <c r="C28" s="46"/>
      <c r="D28" s="41"/>
      <c r="E28" s="41"/>
    </row>
    <row r="29" spans="1:11">
      <c r="C29" s="48"/>
    </row>
    <row r="30" spans="1:11">
      <c r="C30" s="47"/>
    </row>
    <row r="32" spans="1:11">
      <c r="C32" s="48"/>
    </row>
    <row r="33" spans="1:5">
      <c r="A33" s="59" t="s">
        <v>43</v>
      </c>
      <c r="C33" s="147" t="s">
        <v>47</v>
      </c>
      <c r="D33" s="147"/>
      <c r="E33" s="147"/>
    </row>
    <row r="34" spans="1:5">
      <c r="A34" s="61" t="s">
        <v>44</v>
      </c>
      <c r="C34" s="146" t="s">
        <v>49</v>
      </c>
      <c r="D34" s="146"/>
      <c r="E34" s="146"/>
    </row>
    <row r="42" spans="1:5">
      <c r="A42" s="147" t="s">
        <v>45</v>
      </c>
      <c r="B42" s="147"/>
      <c r="C42" s="147"/>
      <c r="D42" s="147"/>
      <c r="E42" s="147"/>
    </row>
    <row r="43" spans="1:5">
      <c r="A43" s="146" t="s">
        <v>46</v>
      </c>
      <c r="B43" s="146"/>
      <c r="C43" s="146"/>
      <c r="D43" s="146"/>
      <c r="E43" s="146"/>
    </row>
  </sheetData>
  <mergeCells count="9">
    <mergeCell ref="C33:E33"/>
    <mergeCell ref="C34:E34"/>
    <mergeCell ref="A42:E42"/>
    <mergeCell ref="A43:E43"/>
    <mergeCell ref="A1:E1"/>
    <mergeCell ref="A2:E2"/>
    <mergeCell ref="A3:E3"/>
    <mergeCell ref="A4:E4"/>
    <mergeCell ref="A5:E5"/>
  </mergeCells>
  <pageMargins left="0.7" right="0.7" top="0.75" bottom="0.75" header="0.3" footer="0.3"/>
  <pageSetup orientation="portrait" r:id="rId1"/>
  <headerFooter>
    <oddFooter>&amp;C&amp;1#&amp;"Calibri"&amp;10&amp;K000000Información Interna - Banco Atlántida El Salvador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A7B96-7CBD-4E2F-AA4D-3736FFAC033D}">
  <dimension ref="A2:R28"/>
  <sheetViews>
    <sheetView showGridLines="0" workbookViewId="0">
      <selection activeCell="J18" sqref="J18"/>
    </sheetView>
  </sheetViews>
  <sheetFormatPr baseColWidth="10" defaultColWidth="9.1796875" defaultRowHeight="13"/>
  <cols>
    <col min="1" max="1" width="39.1796875" style="14" customWidth="1"/>
    <col min="2" max="2" width="6.453125" style="14" customWidth="1"/>
    <col min="3" max="3" width="6.26953125" style="14" customWidth="1"/>
    <col min="4" max="4" width="15.26953125" style="14" bestFit="1" customWidth="1"/>
    <col min="5" max="5" width="24.453125" style="14" customWidth="1"/>
    <col min="6" max="6" width="15.54296875" style="14" bestFit="1" customWidth="1"/>
    <col min="7" max="8" width="15.26953125" style="14" bestFit="1" customWidth="1"/>
    <col min="9" max="9" width="15.54296875" style="14" bestFit="1" customWidth="1"/>
    <col min="10" max="10" width="15.26953125" style="14" bestFit="1" customWidth="1"/>
    <col min="11" max="11" width="9.1796875" style="14"/>
    <col min="12" max="12" width="14.26953125" style="14" bestFit="1" customWidth="1"/>
    <col min="13" max="13" width="14.54296875" style="14" bestFit="1" customWidth="1"/>
    <col min="14" max="14" width="13.54296875" style="14" bestFit="1" customWidth="1"/>
    <col min="15" max="15" width="14.26953125" style="14" bestFit="1" customWidth="1"/>
    <col min="16" max="16384" width="9.1796875" style="14"/>
  </cols>
  <sheetData>
    <row r="2" spans="1:18">
      <c r="A2" s="149" t="s">
        <v>32</v>
      </c>
      <c r="B2" s="149"/>
      <c r="C2" s="149"/>
      <c r="D2" s="149"/>
      <c r="E2" s="149"/>
    </row>
    <row r="3" spans="1:18">
      <c r="A3" s="150" t="s">
        <v>33</v>
      </c>
      <c r="B3" s="150"/>
      <c r="C3" s="150"/>
      <c r="D3" s="150"/>
      <c r="E3" s="150"/>
    </row>
    <row r="4" spans="1:18">
      <c r="A4" s="64" t="s">
        <v>99</v>
      </c>
      <c r="B4" s="64"/>
      <c r="C4" s="64"/>
      <c r="D4" s="64"/>
      <c r="E4" s="64"/>
    </row>
    <row r="5" spans="1:18">
      <c r="A5" s="151" t="s">
        <v>54</v>
      </c>
      <c r="B5" s="151"/>
      <c r="C5" s="151"/>
      <c r="D5" s="151"/>
      <c r="E5" s="151"/>
    </row>
    <row r="7" spans="1:18">
      <c r="B7" s="65"/>
      <c r="C7" s="65"/>
      <c r="D7" s="66" t="s">
        <v>55</v>
      </c>
      <c r="E7" s="67"/>
      <c r="F7" s="67"/>
      <c r="G7" s="66" t="s">
        <v>55</v>
      </c>
      <c r="H7" s="67"/>
      <c r="I7" s="67"/>
      <c r="J7" s="66" t="s">
        <v>55</v>
      </c>
      <c r="K7" s="65"/>
      <c r="L7" s="66"/>
      <c r="M7" s="67"/>
      <c r="N7" s="67"/>
      <c r="O7" s="66"/>
      <c r="P7" s="67"/>
      <c r="Q7" s="67"/>
      <c r="R7" s="66"/>
    </row>
    <row r="8" spans="1:18">
      <c r="A8" s="5"/>
      <c r="B8" s="69"/>
      <c r="C8" s="69"/>
      <c r="D8" s="66" t="s">
        <v>56</v>
      </c>
      <c r="E8" s="67"/>
      <c r="F8" s="67"/>
      <c r="G8" s="66" t="s">
        <v>56</v>
      </c>
      <c r="H8" s="67"/>
      <c r="I8" s="67"/>
      <c r="J8" s="66" t="s">
        <v>56</v>
      </c>
      <c r="K8" s="69"/>
      <c r="L8" s="66"/>
      <c r="M8" s="67"/>
      <c r="N8" s="67"/>
      <c r="O8" s="66"/>
      <c r="P8" s="67"/>
      <c r="Q8" s="67"/>
      <c r="R8" s="66"/>
    </row>
    <row r="9" spans="1:18" ht="13.5" thickBot="1">
      <c r="A9" s="70"/>
      <c r="B9" s="71" t="s">
        <v>57</v>
      </c>
      <c r="C9" s="71"/>
      <c r="D9" s="72" t="s">
        <v>60</v>
      </c>
      <c r="E9" s="73" t="s">
        <v>58</v>
      </c>
      <c r="F9" s="73" t="s">
        <v>59</v>
      </c>
      <c r="G9" s="72" t="s">
        <v>61</v>
      </c>
      <c r="H9" s="73" t="s">
        <v>58</v>
      </c>
      <c r="I9" s="73" t="s">
        <v>59</v>
      </c>
      <c r="J9" s="72" t="s">
        <v>104</v>
      </c>
      <c r="K9" s="69"/>
      <c r="L9" s="66"/>
      <c r="M9" s="67"/>
      <c r="N9" s="67"/>
      <c r="O9" s="66"/>
      <c r="P9" s="67"/>
      <c r="Q9" s="67"/>
      <c r="R9" s="66"/>
    </row>
    <row r="10" spans="1:18">
      <c r="A10" s="74" t="s">
        <v>14</v>
      </c>
      <c r="B10" s="68">
        <v>13</v>
      </c>
      <c r="C10" s="75"/>
      <c r="D10" s="75"/>
      <c r="E10" s="76"/>
      <c r="F10" s="76"/>
      <c r="G10" s="77"/>
      <c r="H10" s="77"/>
      <c r="I10" s="77"/>
      <c r="J10" s="77"/>
      <c r="K10" s="75"/>
      <c r="L10" s="75"/>
      <c r="M10" s="76"/>
      <c r="N10" s="76"/>
      <c r="O10" s="77"/>
      <c r="P10" s="77"/>
      <c r="Q10" s="77"/>
      <c r="R10" s="77"/>
    </row>
    <row r="11" spans="1:18">
      <c r="A11" s="75" t="s">
        <v>105</v>
      </c>
      <c r="B11" s="68"/>
      <c r="C11" s="78" t="s">
        <v>62</v>
      </c>
      <c r="D11" s="79">
        <v>53950000</v>
      </c>
      <c r="E11" s="80">
        <v>10000000</v>
      </c>
      <c r="F11" s="80">
        <v>0</v>
      </c>
      <c r="G11" s="80">
        <f t="shared" ref="G11:G15" si="0">D11+E11-F11</f>
        <v>63950000</v>
      </c>
      <c r="H11" s="80">
        <v>16000000</v>
      </c>
      <c r="I11" s="80">
        <v>0</v>
      </c>
      <c r="J11" s="80">
        <f t="shared" ref="J11:J15" si="1">G11+H11-I11</f>
        <v>79950000</v>
      </c>
      <c r="K11" s="81"/>
      <c r="L11" s="94"/>
      <c r="M11" s="77"/>
      <c r="N11" s="77"/>
      <c r="O11" s="77"/>
      <c r="P11" s="77"/>
      <c r="Q11" s="77"/>
      <c r="R11" s="77"/>
    </row>
    <row r="12" spans="1:18">
      <c r="A12" s="75" t="s">
        <v>106</v>
      </c>
      <c r="B12" s="68"/>
      <c r="C12" s="78"/>
      <c r="D12" s="128">
        <v>0</v>
      </c>
      <c r="E12" s="94">
        <v>0</v>
      </c>
      <c r="F12" s="94">
        <v>0</v>
      </c>
      <c r="G12" s="94">
        <v>0</v>
      </c>
      <c r="H12" s="80">
        <v>6500000</v>
      </c>
      <c r="I12" s="80"/>
      <c r="J12" s="80">
        <f t="shared" si="1"/>
        <v>6500000</v>
      </c>
      <c r="K12" s="81"/>
      <c r="L12" s="94"/>
      <c r="M12" s="77"/>
      <c r="N12" s="77"/>
      <c r="O12" s="77"/>
      <c r="P12" s="77"/>
      <c r="Q12" s="77"/>
      <c r="R12" s="77"/>
    </row>
    <row r="13" spans="1:18">
      <c r="A13" s="75" t="s">
        <v>63</v>
      </c>
      <c r="B13" s="68"/>
      <c r="C13" s="82"/>
      <c r="D13" s="80">
        <v>0</v>
      </c>
      <c r="E13" s="80">
        <v>325150.37</v>
      </c>
      <c r="F13" s="80">
        <v>0</v>
      </c>
      <c r="G13" s="80">
        <f t="shared" si="0"/>
        <v>325150.37</v>
      </c>
      <c r="H13" s="80">
        <v>267910.62</v>
      </c>
      <c r="I13" s="80">
        <v>0</v>
      </c>
      <c r="J13" s="80">
        <f t="shared" si="1"/>
        <v>593060.99</v>
      </c>
      <c r="K13" s="82"/>
      <c r="L13" s="77"/>
      <c r="M13" s="77"/>
      <c r="N13" s="77"/>
      <c r="O13" s="77"/>
      <c r="P13" s="77"/>
      <c r="Q13" s="77"/>
      <c r="R13" s="77"/>
    </row>
    <row r="14" spans="1:18">
      <c r="A14" s="75" t="s">
        <v>16</v>
      </c>
      <c r="B14" s="68"/>
      <c r="C14" s="82"/>
      <c r="D14" s="123">
        <v>-423294.85</v>
      </c>
      <c r="E14" s="122">
        <v>203791.87</v>
      </c>
      <c r="F14" s="122">
        <v>0</v>
      </c>
      <c r="G14" s="123">
        <f t="shared" si="0"/>
        <v>-219502.97999999998</v>
      </c>
      <c r="H14" s="122">
        <v>3997193.3499999996</v>
      </c>
      <c r="I14" s="122">
        <v>3777690.37</v>
      </c>
      <c r="J14" s="80">
        <f t="shared" si="1"/>
        <v>0</v>
      </c>
      <c r="K14" s="82"/>
      <c r="L14" s="83"/>
      <c r="M14" s="77"/>
      <c r="N14" s="77"/>
      <c r="O14" s="77"/>
      <c r="P14" s="77"/>
      <c r="Q14" s="77"/>
      <c r="R14" s="77"/>
    </row>
    <row r="15" spans="1:18">
      <c r="A15" s="75" t="s">
        <v>64</v>
      </c>
      <c r="B15" s="68"/>
      <c r="C15" s="82"/>
      <c r="D15" s="79">
        <v>203791.87</v>
      </c>
      <c r="E15" s="80">
        <v>4322343.72</v>
      </c>
      <c r="F15" s="80">
        <v>528942.24</v>
      </c>
      <c r="G15" s="80">
        <f t="shared" si="0"/>
        <v>3997193.3499999996</v>
      </c>
      <c r="H15" s="80">
        <v>3037810.4899999998</v>
      </c>
      <c r="I15" s="80">
        <f>G15</f>
        <v>3997193.3499999996</v>
      </c>
      <c r="J15" s="80">
        <f t="shared" si="1"/>
        <v>3037810.49</v>
      </c>
      <c r="K15" s="82"/>
      <c r="L15" s="83"/>
      <c r="M15" s="83"/>
      <c r="N15" s="83"/>
      <c r="O15" s="77"/>
      <c r="P15" s="83"/>
      <c r="Q15" s="83"/>
      <c r="R15" s="77"/>
    </row>
    <row r="16" spans="1:18" ht="13.5" thickBot="1">
      <c r="A16" s="84" t="s">
        <v>17</v>
      </c>
      <c r="B16" s="85"/>
      <c r="C16" s="86" t="s">
        <v>65</v>
      </c>
      <c r="D16" s="87">
        <f t="shared" ref="D16:J16" si="2">SUM(D11:D15)</f>
        <v>53730497.019999996</v>
      </c>
      <c r="E16" s="87">
        <f t="shared" si="2"/>
        <v>14851285.959999997</v>
      </c>
      <c r="F16" s="87">
        <f t="shared" si="2"/>
        <v>528942.24</v>
      </c>
      <c r="G16" s="87">
        <f t="shared" si="2"/>
        <v>68052840.739999995</v>
      </c>
      <c r="H16" s="87">
        <f t="shared" si="2"/>
        <v>29802914.459999997</v>
      </c>
      <c r="I16" s="87">
        <f t="shared" si="2"/>
        <v>7774883.7199999997</v>
      </c>
      <c r="J16" s="87">
        <f t="shared" si="2"/>
        <v>90080871.479999989</v>
      </c>
      <c r="K16" s="88"/>
      <c r="L16" s="89"/>
      <c r="M16" s="89"/>
      <c r="N16" s="89"/>
      <c r="O16" s="89"/>
      <c r="P16" s="89"/>
      <c r="Q16" s="89"/>
      <c r="R16" s="89"/>
    </row>
    <row r="17" spans="1:18">
      <c r="A17" s="74"/>
      <c r="B17" s="68"/>
      <c r="C17" s="78"/>
      <c r="D17" s="90"/>
      <c r="E17" s="91"/>
      <c r="F17" s="91"/>
      <c r="G17" s="90"/>
      <c r="H17" s="80"/>
      <c r="I17" s="80"/>
      <c r="J17" s="90"/>
      <c r="K17" s="92"/>
      <c r="L17" s="93"/>
      <c r="M17" s="76"/>
      <c r="N17" s="76"/>
      <c r="O17" s="93"/>
      <c r="P17" s="77"/>
      <c r="Q17" s="77"/>
      <c r="R17" s="93"/>
    </row>
    <row r="18" spans="1:18">
      <c r="A18" s="74" t="s">
        <v>66</v>
      </c>
      <c r="B18" s="68"/>
      <c r="C18" s="78"/>
      <c r="D18" s="90">
        <v>99.59</v>
      </c>
      <c r="E18" s="91"/>
      <c r="F18" s="91"/>
      <c r="G18" s="90">
        <v>106.42</v>
      </c>
      <c r="H18" s="80"/>
      <c r="I18" s="80"/>
      <c r="J18" s="90">
        <v>104.2</v>
      </c>
      <c r="K18" s="92"/>
      <c r="L18" s="120"/>
      <c r="M18" s="124"/>
      <c r="N18" s="124"/>
      <c r="O18" s="93"/>
      <c r="P18" s="77"/>
      <c r="Q18" s="77"/>
      <c r="R18" s="93"/>
    </row>
    <row r="19" spans="1:18">
      <c r="A19" s="74"/>
      <c r="B19" s="68"/>
      <c r="C19" s="78"/>
      <c r="D19" s="90"/>
      <c r="E19" s="91"/>
      <c r="F19" s="91"/>
      <c r="G19" s="90"/>
      <c r="H19" s="80"/>
      <c r="I19" s="80"/>
      <c r="J19" s="90"/>
      <c r="K19" s="92"/>
      <c r="L19" s="93"/>
      <c r="M19" s="124"/>
      <c r="N19" s="124"/>
      <c r="O19" s="93"/>
      <c r="P19" s="77"/>
      <c r="Q19" s="77"/>
      <c r="R19" s="93"/>
    </row>
    <row r="20" spans="1:18">
      <c r="A20" s="74"/>
      <c r="B20" s="68"/>
      <c r="C20" s="78"/>
      <c r="D20" s="90"/>
      <c r="E20" s="91"/>
      <c r="F20" s="91"/>
      <c r="G20" s="90"/>
      <c r="H20" s="80"/>
      <c r="I20" s="80"/>
      <c r="J20" s="90"/>
      <c r="K20" s="92"/>
      <c r="L20" s="93"/>
      <c r="M20" s="76"/>
      <c r="N20" s="76"/>
      <c r="O20" s="93"/>
      <c r="P20" s="77"/>
      <c r="Q20" s="77"/>
      <c r="R20" s="93"/>
    </row>
    <row r="21" spans="1:18">
      <c r="J21" s="94"/>
      <c r="M21" s="126"/>
      <c r="N21" s="47"/>
    </row>
    <row r="22" spans="1:18">
      <c r="G22" s="119"/>
    </row>
    <row r="24" spans="1:18">
      <c r="J24" s="95"/>
    </row>
    <row r="27" spans="1:18">
      <c r="A27" s="147" t="s">
        <v>67</v>
      </c>
      <c r="B27" s="147"/>
      <c r="D27" s="147" t="s">
        <v>45</v>
      </c>
      <c r="E27" s="147"/>
      <c r="F27" s="147"/>
      <c r="G27" s="147"/>
      <c r="H27" s="147" t="s">
        <v>47</v>
      </c>
      <c r="I27" s="147"/>
      <c r="J27" s="147"/>
    </row>
    <row r="28" spans="1:18">
      <c r="A28" s="146" t="s">
        <v>44</v>
      </c>
      <c r="B28" s="146"/>
      <c r="D28" s="146" t="s">
        <v>68</v>
      </c>
      <c r="E28" s="146"/>
      <c r="F28" s="146"/>
      <c r="G28" s="146"/>
      <c r="H28" s="146" t="s">
        <v>49</v>
      </c>
      <c r="I28" s="146"/>
      <c r="J28" s="146"/>
    </row>
  </sheetData>
  <mergeCells count="9">
    <mergeCell ref="A28:B28"/>
    <mergeCell ref="D28:G28"/>
    <mergeCell ref="H28:J28"/>
    <mergeCell ref="A2:E2"/>
    <mergeCell ref="A3:E3"/>
    <mergeCell ref="A5:E5"/>
    <mergeCell ref="A27:B27"/>
    <mergeCell ref="D27:G27"/>
    <mergeCell ref="H27:J27"/>
  </mergeCells>
  <pageMargins left="0.70866141732283472" right="0.70866141732283472" top="0.74803149606299213" bottom="0.74803149606299213" header="0.31496062992125984" footer="0.31496062992125984"/>
  <pageSetup scale="70" orientation="landscape" r:id="rId1"/>
  <headerFooter>
    <oddFooter>&amp;C&amp;1#&amp;"Calibri"&amp;10&amp;K000000Información Interna - Banco Atlántida El Salvador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01F14-0FDB-477C-AAD7-2407C5EDC9ED}">
  <dimension ref="A3:K62"/>
  <sheetViews>
    <sheetView showGridLines="0" zoomScaleNormal="100" workbookViewId="0">
      <selection activeCell="C13" sqref="C13:C24"/>
    </sheetView>
  </sheetViews>
  <sheetFormatPr baseColWidth="10" defaultColWidth="9.1796875" defaultRowHeight="12.5"/>
  <cols>
    <col min="1" max="1" width="71.453125" style="98" customWidth="1"/>
    <col min="2" max="2" width="8.1796875" style="98" customWidth="1"/>
    <col min="3" max="3" width="15.54296875" style="98" bestFit="1" customWidth="1"/>
    <col min="4" max="4" width="5.54296875" style="98" customWidth="1"/>
    <col min="5" max="5" width="15.54296875" style="98" customWidth="1"/>
    <col min="6" max="7" width="9.1796875" style="98"/>
    <col min="8" max="8" width="11.26953125" style="98" bestFit="1" customWidth="1"/>
    <col min="9" max="10" width="9.1796875" style="98"/>
    <col min="11" max="11" width="10.453125" style="98" bestFit="1" customWidth="1"/>
    <col min="12" max="12" width="10.1796875" style="98" bestFit="1" customWidth="1"/>
    <col min="13" max="16384" width="9.1796875" style="98"/>
  </cols>
  <sheetData>
    <row r="3" spans="1:6" ht="13">
      <c r="A3" s="96" t="s">
        <v>69</v>
      </c>
      <c r="B3" s="96"/>
      <c r="C3" s="97"/>
      <c r="D3" s="97"/>
      <c r="E3" s="97"/>
      <c r="F3" s="97"/>
    </row>
    <row r="4" spans="1:6" ht="13">
      <c r="A4" s="150" t="s">
        <v>33</v>
      </c>
      <c r="B4" s="150"/>
      <c r="C4" s="150"/>
      <c r="D4" s="150"/>
      <c r="E4" s="150"/>
      <c r="F4" s="150"/>
    </row>
    <row r="5" spans="1:6" ht="13">
      <c r="A5" s="96" t="s">
        <v>70</v>
      </c>
      <c r="B5" s="96"/>
      <c r="C5" s="97"/>
      <c r="D5" s="97"/>
      <c r="E5" s="97"/>
      <c r="F5" s="97"/>
    </row>
    <row r="6" spans="1:6" ht="13.5" thickBot="1">
      <c r="A6" s="143" t="s">
        <v>54</v>
      </c>
      <c r="B6" s="143"/>
      <c r="C6" s="143"/>
      <c r="D6" s="143"/>
      <c r="E6" s="143"/>
      <c r="F6" s="143"/>
    </row>
    <row r="7" spans="1:6" ht="13">
      <c r="A7" s="97"/>
      <c r="B7" s="97"/>
      <c r="C7" s="97"/>
      <c r="D7" s="97"/>
      <c r="E7" s="97"/>
      <c r="F7" s="97"/>
    </row>
    <row r="9" spans="1:6" ht="13.5" thickBot="1">
      <c r="A9" s="99" t="s">
        <v>71</v>
      </c>
      <c r="B9" s="121" t="s">
        <v>57</v>
      </c>
      <c r="C9" s="100">
        <v>2020</v>
      </c>
      <c r="D9" s="101"/>
      <c r="E9" s="100">
        <v>2019</v>
      </c>
    </row>
    <row r="10" spans="1:6">
      <c r="C10" s="102"/>
      <c r="D10" s="102"/>
      <c r="E10" s="102"/>
    </row>
    <row r="11" spans="1:6" ht="13">
      <c r="A11" s="99" t="s">
        <v>72</v>
      </c>
      <c r="B11" s="99"/>
      <c r="C11" s="102"/>
      <c r="D11" s="102"/>
      <c r="E11" s="102"/>
    </row>
    <row r="12" spans="1:6" ht="13">
      <c r="A12" s="99"/>
      <c r="B12" s="99"/>
      <c r="C12" s="102"/>
      <c r="D12" s="102"/>
      <c r="E12" s="102"/>
    </row>
    <row r="13" spans="1:6" ht="14.5">
      <c r="A13" s="103" t="s">
        <v>73</v>
      </c>
      <c r="B13" s="103"/>
      <c r="C13" s="104">
        <v>3305721.1100000008</v>
      </c>
      <c r="D13" s="104"/>
      <c r="E13" s="104">
        <v>4322343.7200000007</v>
      </c>
    </row>
    <row r="14" spans="1:6" ht="26">
      <c r="A14" s="105" t="s">
        <v>74</v>
      </c>
      <c r="B14" s="105"/>
      <c r="C14" s="104"/>
      <c r="D14" s="104"/>
      <c r="E14" s="104"/>
    </row>
    <row r="15" spans="1:6" ht="14.5">
      <c r="A15" s="106" t="s">
        <v>38</v>
      </c>
      <c r="B15" s="106"/>
      <c r="C15" s="104">
        <v>471130.37</v>
      </c>
      <c r="D15" s="104"/>
      <c r="E15" s="104">
        <v>0</v>
      </c>
    </row>
    <row r="16" spans="1:6" ht="14.5">
      <c r="A16" s="106" t="s">
        <v>75</v>
      </c>
      <c r="B16" s="106"/>
      <c r="C16" s="107">
        <v>448081.77</v>
      </c>
      <c r="D16" s="107"/>
      <c r="E16" s="107">
        <v>419972.36</v>
      </c>
    </row>
    <row r="17" spans="1:8" ht="14.5">
      <c r="A17" s="106" t="s">
        <v>107</v>
      </c>
      <c r="B17" s="106"/>
      <c r="C17" s="107">
        <v>264262.3</v>
      </c>
      <c r="D17" s="107"/>
      <c r="E17" s="107">
        <v>0</v>
      </c>
    </row>
    <row r="18" spans="1:8" ht="14.5">
      <c r="A18" s="106" t="s">
        <v>76</v>
      </c>
      <c r="B18" s="106"/>
      <c r="C18" s="104">
        <v>-5482822.1299999999</v>
      </c>
      <c r="D18" s="104"/>
      <c r="E18" s="104">
        <v>-5791292.8300000001</v>
      </c>
    </row>
    <row r="19" spans="1:8" ht="14.5">
      <c r="A19" s="108" t="s">
        <v>77</v>
      </c>
      <c r="B19" s="108"/>
      <c r="C19" s="107">
        <v>-7273.93</v>
      </c>
      <c r="D19" s="107"/>
      <c r="E19" s="107">
        <v>-31208.52</v>
      </c>
    </row>
    <row r="20" spans="1:8" ht="14.5">
      <c r="A20" s="108" t="s">
        <v>78</v>
      </c>
      <c r="B20" s="108"/>
      <c r="C20" s="107">
        <v>-126.12</v>
      </c>
      <c r="D20" s="107"/>
      <c r="E20" s="107">
        <v>1004.02</v>
      </c>
    </row>
    <row r="21" spans="1:8" ht="14.5">
      <c r="A21" s="108" t="s">
        <v>100</v>
      </c>
      <c r="B21" s="108"/>
      <c r="C21" s="107">
        <v>31208.52</v>
      </c>
      <c r="D21" s="107"/>
      <c r="E21" s="107">
        <v>0</v>
      </c>
    </row>
    <row r="22" spans="1:8" ht="14.5">
      <c r="A22" s="108" t="s">
        <v>101</v>
      </c>
      <c r="B22" s="108"/>
      <c r="C22" s="107">
        <v>4695531.53</v>
      </c>
      <c r="D22" s="107"/>
      <c r="E22" s="107">
        <v>0</v>
      </c>
    </row>
    <row r="23" spans="1:8" ht="14.5">
      <c r="A23" s="108" t="s">
        <v>4</v>
      </c>
      <c r="B23" s="108"/>
      <c r="C23" s="107">
        <v>-218870.81999999995</v>
      </c>
      <c r="D23" s="107"/>
      <c r="E23" s="107">
        <v>-96402.94</v>
      </c>
    </row>
    <row r="24" spans="1:8" ht="14.5">
      <c r="A24" s="108" t="s">
        <v>79</v>
      </c>
      <c r="B24" s="108"/>
      <c r="C24" s="107">
        <v>239282.91000000015</v>
      </c>
      <c r="D24" s="107"/>
      <c r="E24" s="107">
        <v>976582.21000000008</v>
      </c>
    </row>
    <row r="25" spans="1:8" ht="13.5" thickBot="1">
      <c r="A25" s="109" t="s">
        <v>80</v>
      </c>
      <c r="B25" s="109"/>
      <c r="C25" s="136">
        <f>SUM(C13:C24)</f>
        <v>3746125.5100000012</v>
      </c>
      <c r="D25" s="111"/>
      <c r="E25" s="110">
        <f>SUM(E13:E24)</f>
        <v>-199001.97999999893</v>
      </c>
      <c r="H25" s="127"/>
    </row>
    <row r="26" spans="1:8" ht="14.5">
      <c r="A26" s="108"/>
      <c r="B26" s="108"/>
      <c r="C26" s="107"/>
      <c r="D26" s="107"/>
      <c r="E26" s="107"/>
    </row>
    <row r="27" spans="1:8" ht="14.5">
      <c r="A27" s="109" t="s">
        <v>81</v>
      </c>
      <c r="B27" s="109"/>
      <c r="C27" s="107"/>
      <c r="D27" s="107"/>
      <c r="E27" s="107"/>
    </row>
    <row r="28" spans="1:8" ht="14.5">
      <c r="A28" s="108" t="s">
        <v>82</v>
      </c>
      <c r="B28" s="108"/>
      <c r="C28" s="107">
        <v>-15500000</v>
      </c>
      <c r="D28" s="107"/>
      <c r="E28" s="107">
        <v>-6000012</v>
      </c>
    </row>
    <row r="29" spans="1:8" ht="14.5">
      <c r="A29" s="108" t="s">
        <v>83</v>
      </c>
      <c r="B29" s="108"/>
      <c r="C29" s="107">
        <v>-1273.6399999996065</v>
      </c>
      <c r="D29" s="107"/>
      <c r="E29" s="107">
        <v>-317347.5</v>
      </c>
    </row>
    <row r="30" spans="1:8" ht="14.5">
      <c r="A30" s="108" t="s">
        <v>84</v>
      </c>
      <c r="B30" s="108"/>
      <c r="C30" s="107">
        <v>0</v>
      </c>
      <c r="D30" s="107"/>
      <c r="E30" s="107">
        <v>3396.76</v>
      </c>
    </row>
    <row r="31" spans="1:8" ht="13.5" thickBot="1">
      <c r="A31" s="109" t="s">
        <v>85</v>
      </c>
      <c r="B31" s="109"/>
      <c r="C31" s="110">
        <f>SUM(C28:C30)</f>
        <v>-15501273.639999999</v>
      </c>
      <c r="D31" s="111"/>
      <c r="E31" s="110">
        <f>SUM(E28:E30)</f>
        <v>-6313962.7400000002</v>
      </c>
    </row>
    <row r="32" spans="1:8" ht="14.5">
      <c r="A32" s="108"/>
      <c r="B32" s="108"/>
      <c r="C32" s="107"/>
      <c r="D32" s="107"/>
      <c r="E32" s="107"/>
    </row>
    <row r="33" spans="1:11" ht="14.5">
      <c r="A33" s="109" t="s">
        <v>86</v>
      </c>
      <c r="B33" s="109"/>
      <c r="C33" s="107"/>
      <c r="D33" s="107"/>
      <c r="E33" s="107"/>
    </row>
    <row r="34" spans="1:11" ht="14.5">
      <c r="A34" s="108" t="s">
        <v>87</v>
      </c>
      <c r="B34" s="108"/>
      <c r="C34" s="107">
        <v>0</v>
      </c>
      <c r="D34" s="107"/>
      <c r="E34" s="107">
        <v>6704246.3200000003</v>
      </c>
      <c r="H34" s="112"/>
    </row>
    <row r="35" spans="1:11" ht="14.5">
      <c r="A35" s="106" t="s">
        <v>88</v>
      </c>
      <c r="B35" s="106"/>
      <c r="C35" s="107">
        <v>-97500</v>
      </c>
      <c r="D35" s="107"/>
      <c r="E35" s="107">
        <v>-97500</v>
      </c>
    </row>
    <row r="36" spans="1:11" ht="14.5" hidden="1">
      <c r="A36" s="108" t="s">
        <v>89</v>
      </c>
      <c r="B36" s="108"/>
      <c r="C36" s="107">
        <v>0</v>
      </c>
      <c r="D36" s="107"/>
      <c r="E36" s="107">
        <v>0</v>
      </c>
    </row>
    <row r="37" spans="1:11" ht="14.5">
      <c r="A37" s="108" t="s">
        <v>90</v>
      </c>
      <c r="B37" s="108"/>
      <c r="C37" s="107">
        <v>-3777637.2</v>
      </c>
      <c r="D37" s="107"/>
      <c r="E37" s="107">
        <v>0</v>
      </c>
    </row>
    <row r="38" spans="1:11" ht="14.5">
      <c r="A38" s="106" t="s">
        <v>91</v>
      </c>
      <c r="B38" s="106"/>
      <c r="C38" s="107">
        <v>10000000</v>
      </c>
      <c r="D38" s="107"/>
      <c r="E38" s="107">
        <v>0</v>
      </c>
    </row>
    <row r="39" spans="1:11" ht="13.5" thickBot="1">
      <c r="A39" s="109" t="s">
        <v>92</v>
      </c>
      <c r="B39" s="109"/>
      <c r="C39" s="110">
        <f>SUM(C34:C38)</f>
        <v>6124862.7999999998</v>
      </c>
      <c r="D39" s="111"/>
      <c r="E39" s="110">
        <f>SUM(E34:E38)</f>
        <v>6606746.3200000003</v>
      </c>
    </row>
    <row r="40" spans="1:11" ht="9.75" customHeight="1">
      <c r="A40" s="108"/>
      <c r="B40" s="108"/>
      <c r="C40" s="107"/>
      <c r="D40" s="107"/>
      <c r="E40" s="107"/>
    </row>
    <row r="41" spans="1:11" ht="14.5">
      <c r="A41" s="106" t="s">
        <v>102</v>
      </c>
      <c r="B41" s="106"/>
      <c r="C41" s="107">
        <f>C25+C31+C39</f>
        <v>-5630285.3299999973</v>
      </c>
      <c r="D41" s="107"/>
      <c r="E41" s="107">
        <v>93781.60000000149</v>
      </c>
      <c r="H41" s="104"/>
    </row>
    <row r="42" spans="1:11" ht="14.5">
      <c r="A42" s="108" t="s">
        <v>93</v>
      </c>
      <c r="B42" s="108"/>
      <c r="C42" s="107">
        <v>6755485.9199999999</v>
      </c>
      <c r="D42" s="107"/>
      <c r="E42" s="107">
        <v>6661704.3200000003</v>
      </c>
    </row>
    <row r="43" spans="1:11" ht="13.5" thickBot="1">
      <c r="A43" s="109" t="s">
        <v>94</v>
      </c>
      <c r="B43" s="109"/>
      <c r="C43" s="113">
        <f>SUM(C41:C42)</f>
        <v>1125200.5900000026</v>
      </c>
      <c r="D43" s="111"/>
      <c r="E43" s="113">
        <f>SUM(E41:E42)</f>
        <v>6755485.9200000018</v>
      </c>
    </row>
    <row r="44" spans="1:11" ht="13" thickTop="1"/>
    <row r="45" spans="1:11" ht="13">
      <c r="A45" s="99" t="s">
        <v>95</v>
      </c>
      <c r="B45" s="99"/>
      <c r="K45" s="114"/>
    </row>
    <row r="46" spans="1:11">
      <c r="A46" s="98" t="s">
        <v>96</v>
      </c>
      <c r="C46" s="104">
        <v>12000000</v>
      </c>
      <c r="K46" s="114"/>
    </row>
    <row r="47" spans="1:11">
      <c r="C47" s="104"/>
      <c r="K47" s="114"/>
    </row>
    <row r="48" spans="1:11">
      <c r="K48" s="115"/>
    </row>
    <row r="49" spans="1:11">
      <c r="K49" s="114"/>
    </row>
    <row r="50" spans="1:11">
      <c r="K50" s="114"/>
    </row>
    <row r="51" spans="1:11">
      <c r="K51" s="116"/>
    </row>
    <row r="52" spans="1:11">
      <c r="K52" s="115"/>
    </row>
    <row r="53" spans="1:11">
      <c r="K53" s="114"/>
    </row>
    <row r="54" spans="1:11">
      <c r="A54" s="98" t="s">
        <v>97</v>
      </c>
      <c r="C54" s="153" t="s">
        <v>47</v>
      </c>
      <c r="D54" s="153"/>
      <c r="E54" s="153"/>
      <c r="K54" s="114"/>
    </row>
    <row r="55" spans="1:11" ht="13">
      <c r="A55" s="99" t="s">
        <v>98</v>
      </c>
      <c r="B55" s="99"/>
      <c r="C55" s="152" t="s">
        <v>49</v>
      </c>
      <c r="D55" s="152"/>
      <c r="E55" s="152"/>
      <c r="K55" s="116"/>
    </row>
    <row r="56" spans="1:11">
      <c r="K56" s="116"/>
    </row>
    <row r="57" spans="1:11">
      <c r="K57" s="117"/>
    </row>
    <row r="58" spans="1:11">
      <c r="K58" s="118"/>
    </row>
    <row r="61" spans="1:11">
      <c r="A61" s="153" t="s">
        <v>45</v>
      </c>
      <c r="B61" s="153"/>
      <c r="C61" s="153"/>
      <c r="D61" s="153"/>
      <c r="E61" s="153"/>
      <c r="F61" s="153"/>
    </row>
    <row r="62" spans="1:11" ht="13">
      <c r="A62" s="152" t="s">
        <v>46</v>
      </c>
      <c r="B62" s="152"/>
      <c r="C62" s="152"/>
      <c r="D62" s="152"/>
      <c r="E62" s="152"/>
      <c r="F62" s="152"/>
    </row>
  </sheetData>
  <mergeCells count="6">
    <mergeCell ref="A62:F62"/>
    <mergeCell ref="A4:F4"/>
    <mergeCell ref="A6:F6"/>
    <mergeCell ref="C54:E54"/>
    <mergeCell ref="C55:E55"/>
    <mergeCell ref="A61:F61"/>
  </mergeCells>
  <pageMargins left="0.70866141732283472" right="0.70866141732283472" top="0.74803149606299213" bottom="0.74803149606299213" header="0.31496062992125984" footer="0.31496062992125984"/>
  <pageSetup scale="75" orientation="portrait" r:id="rId1"/>
  <headerFooter>
    <oddFooter>&amp;C&amp;1#&amp;"Calibri"&amp;10&amp;K000000Información Interna - Banco Atlántida El Salvador</oddFooter>
  </headerFooter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BG</vt:lpstr>
      <vt:lpstr>ER</vt:lpstr>
      <vt:lpstr>CP</vt:lpstr>
      <vt:lpstr>FE</vt:lpstr>
    </vt:vector>
  </TitlesOfParts>
  <Company>Banco Atlantida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Alberto Granadeño</dc:creator>
  <cp:lastModifiedBy>Yovani Alexander Mejia Ponce</cp:lastModifiedBy>
  <cp:lastPrinted>2022-03-11T17:14:06Z</cp:lastPrinted>
  <dcterms:created xsi:type="dcterms:W3CDTF">2020-01-17T17:52:37Z</dcterms:created>
  <dcterms:modified xsi:type="dcterms:W3CDTF">2022-03-11T17:14:23Z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c8a3dd5-7642-4cae-bef9-4a0180bd8370_Enabled">
    <vt:lpwstr>True</vt:lpwstr>
  </property>
  <property fmtid="{D5CDD505-2E9C-101B-9397-08002B2CF9AE}" pid="3" name="MSIP_Label_0c8a3dd5-7642-4cae-bef9-4a0180bd8370_SiteId">
    <vt:lpwstr>b579d0fa-ecf7-43af-a250-c4935d59224b</vt:lpwstr>
  </property>
  <property fmtid="{D5CDD505-2E9C-101B-9397-08002B2CF9AE}" pid="4" name="MSIP_Label_0c8a3dd5-7642-4cae-bef9-4a0180bd8370_SetDate">
    <vt:lpwstr>2020-01-17T17:52:40.9488975Z</vt:lpwstr>
  </property>
  <property fmtid="{D5CDD505-2E9C-101B-9397-08002B2CF9AE}" pid="5" name="MSIP_Label_0c8a3dd5-7642-4cae-bef9-4a0180bd8370_Name">
    <vt:lpwstr>Interna</vt:lpwstr>
  </property>
  <property fmtid="{D5CDD505-2E9C-101B-9397-08002B2CF9AE}" pid="6" name="MSIP_Label_0c8a3dd5-7642-4cae-bef9-4a0180bd8370_ActionId">
    <vt:lpwstr>24e98af7-b6cf-49ac-9472-303a47a22d85</vt:lpwstr>
  </property>
  <property fmtid="{D5CDD505-2E9C-101B-9397-08002B2CF9AE}" pid="7" name="MSIP_Label_0c8a3dd5-7642-4cae-bef9-4a0180bd8370_Extended_MSFT_Method">
    <vt:lpwstr>Manual</vt:lpwstr>
  </property>
  <property fmtid="{D5CDD505-2E9C-101B-9397-08002B2CF9AE}" pid="8" name="Sensitivity">
    <vt:lpwstr>Interna</vt:lpwstr>
  </property>
</Properties>
</file>