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entagonosa-my.sharepoint.com/personal/oscar_muller_factorajepentagono_com/Documents/Documentos/Müller/Fondeo/SGB/BVES/Publicacion EEFF/2021/"/>
    </mc:Choice>
  </mc:AlternateContent>
  <xr:revisionPtr revIDLastSave="15" documentId="13_ncr:1_{608A592A-F7BE-4A65-AF1C-0788ADC19702}" xr6:coauthVersionLast="47" xr6:coauthVersionMax="47" xr10:uidLastSave="{F67020C0-F8B1-4D6D-8217-E63958C20C11}"/>
  <bookViews>
    <workbookView xWindow="-120" yWindow="-120" windowWidth="29040" windowHeight="15840" tabRatio="754" firstSheet="1" activeTab="1" xr2:uid="{00000000-000D-0000-FFFF-FFFF00000000}"/>
  </bookViews>
  <sheets>
    <sheet name="Parametro" sheetId="35" state="hidden" r:id="rId1"/>
    <sheet name="Balance" sheetId="14" r:id="rId2"/>
    <sheet name="Resultado" sheetId="32" r:id="rId3"/>
    <sheet name="Resultado (2)" sheetId="36" state="hidden" r:id="rId4"/>
    <sheet name="Balance (2)" sheetId="37" state="hidden" r:id="rId5"/>
    <sheet name="CP (2)" sheetId="40" state="hidden" r:id="rId6"/>
    <sheet name="FE (2)" sheetId="41" state="hidden" r:id="rId7"/>
  </sheets>
  <definedNames>
    <definedName name="_xlnm.Print_Area" localSheetId="5">'CP (2)'!$B:$G</definedName>
    <definedName name="_xlnm.Print_Area" localSheetId="2">Resultado!$A:$G</definedName>
    <definedName name="_xlnm.Print_Area" localSheetId="3">'Resultado (2)'!$A:$G</definedName>
    <definedName name="_xlnm.Print_Titles" localSheetId="2">Resultado!$1:$7</definedName>
    <definedName name="_xlnm.Print_Titles" localSheetId="3">'Resultado (2)'!$2:$9</definedName>
    <definedName name="UTILIDAD__ANTES_DE_RESERVA" localSheetId="2">Resultado!$D$24:$F$24</definedName>
    <definedName name="UTILIDAD__ANTES_DE_RESERVA" localSheetId="3">'Resultado (2)'!$E$26:$F$26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0" i="37" l="1"/>
  <c r="G29" i="37"/>
  <c r="G28" i="37"/>
  <c r="G27" i="37"/>
  <c r="G26" i="37"/>
  <c r="G25" i="37"/>
  <c r="G24" i="37"/>
  <c r="G23" i="37"/>
  <c r="G22" i="37"/>
  <c r="G21" i="37"/>
  <c r="G20" i="37"/>
  <c r="G19" i="37"/>
  <c r="G18" i="37"/>
  <c r="G17" i="37"/>
  <c r="G16" i="37"/>
  <c r="G15" i="37"/>
  <c r="G14" i="37"/>
  <c r="G13" i="37"/>
  <c r="G12" i="37"/>
  <c r="G11" i="37"/>
  <c r="G10" i="37"/>
  <c r="G9" i="37"/>
  <c r="E30" i="36"/>
  <c r="F18" i="40" l="1"/>
  <c r="E29" i="37"/>
  <c r="E13" i="37"/>
  <c r="J55" i="41" l="1"/>
  <c r="J45" i="41"/>
  <c r="J22" i="41"/>
  <c r="J33" i="41" s="1"/>
  <c r="J37" i="41" s="1"/>
  <c r="J57" i="41" l="1"/>
  <c r="J59" i="41" s="1"/>
  <c r="E24" i="37" l="1"/>
  <c r="E17" i="37" l="1"/>
  <c r="E27" i="37"/>
  <c r="F8" i="40" l="1"/>
  <c r="F10" i="40" s="1"/>
  <c r="F25" i="40" s="1"/>
  <c r="E28" i="37"/>
  <c r="E11" i="37"/>
  <c r="E9" i="37"/>
  <c r="E53" i="37"/>
  <c r="E16" i="37"/>
  <c r="E43" i="37"/>
  <c r="E37" i="37"/>
  <c r="E47" i="37"/>
  <c r="E49" i="37"/>
  <c r="E48" i="37"/>
  <c r="E38" i="37"/>
  <c r="E41" i="37"/>
  <c r="E18" i="37"/>
  <c r="E23" i="37"/>
  <c r="E22" i="37"/>
  <c r="E14" i="37"/>
  <c r="E15" i="37"/>
  <c r="E39" i="37"/>
  <c r="E12" i="37"/>
  <c r="E21" i="37"/>
  <c r="E10" i="37"/>
  <c r="E36" i="37"/>
  <c r="E42" i="37"/>
  <c r="E35" i="37"/>
  <c r="E25" i="37"/>
  <c r="C8" i="14" l="1"/>
  <c r="C39" i="14"/>
  <c r="E46" i="37"/>
  <c r="E45" i="37" s="1"/>
  <c r="E8" i="37"/>
  <c r="E39" i="14"/>
  <c r="F11" i="32"/>
  <c r="F13" i="32" l="1"/>
  <c r="F17" i="32" l="1"/>
  <c r="F19" i="32" l="1"/>
  <c r="C30" i="14" l="1"/>
  <c r="E40" i="37"/>
  <c r="E34" i="37" s="1"/>
  <c r="E50" i="37" s="1"/>
  <c r="E30" i="14" l="1"/>
  <c r="E42" i="14" s="1"/>
  <c r="E30" i="37"/>
  <c r="E20" i="36"/>
  <c r="E26" i="37"/>
  <c r="C42" i="14"/>
  <c r="D11" i="32" l="1"/>
  <c r="C16" i="14"/>
  <c r="C27" i="14" s="1"/>
  <c r="E20" i="37"/>
  <c r="E19" i="37" s="1"/>
  <c r="E31" i="37" s="1"/>
  <c r="F24" i="32"/>
  <c r="E12" i="36"/>
  <c r="E23" i="36"/>
  <c r="E25" i="36"/>
  <c r="F25" i="32" l="1"/>
  <c r="F29" i="32" s="1"/>
  <c r="E10" i="36"/>
  <c r="E13" i="36" s="1"/>
  <c r="D16" i="36"/>
  <c r="D17" i="36"/>
  <c r="E8" i="14"/>
  <c r="F26" i="32" l="1"/>
  <c r="D13" i="32"/>
  <c r="D17" i="32" s="1"/>
  <c r="D19" i="32" s="1"/>
  <c r="D24" i="32" s="1"/>
  <c r="E15" i="36"/>
  <c r="E19" i="36" s="1"/>
  <c r="E21" i="36" s="1"/>
  <c r="E26" i="36" s="1"/>
  <c r="E27" i="36" s="1"/>
  <c r="F14" i="40" s="1"/>
  <c r="E16" i="14"/>
  <c r="F13" i="40" l="1"/>
  <c r="F15" i="40" s="1"/>
  <c r="D25" i="32"/>
  <c r="D29" i="32" s="1"/>
  <c r="E31" i="36"/>
  <c r="E28" i="36"/>
  <c r="E27" i="14"/>
  <c r="D26" i="32" l="1"/>
  <c r="E44" i="14"/>
  <c r="E48" i="14" s="1"/>
  <c r="F19" i="40" l="1"/>
  <c r="F20" i="40" s="1"/>
  <c r="F22" i="40" s="1"/>
  <c r="E54" i="37"/>
  <c r="F26" i="40" l="1"/>
  <c r="C44" i="14"/>
  <c r="C48" i="14" s="1"/>
  <c r="E55" i="37"/>
  <c r="E52" i="37" s="1"/>
  <c r="E56" i="37" s="1"/>
  <c r="E57" i="37" s="1"/>
  <c r="G22" i="40" l="1"/>
</calcChain>
</file>

<file path=xl/sharedStrings.xml><?xml version="1.0" encoding="utf-8"?>
<sst xmlns="http://schemas.openxmlformats.org/spreadsheetml/2006/main" count="317" uniqueCount="174">
  <si>
    <t>Estimacion para incobrabilidad</t>
  </si>
  <si>
    <t>( En dòlares de los Estados Unidos de Amèrica)</t>
  </si>
  <si>
    <t>Menos:</t>
  </si>
  <si>
    <t>Más:</t>
  </si>
  <si>
    <t xml:space="preserve">Del Periodo </t>
  </si>
  <si>
    <t xml:space="preserve">Al Periodo </t>
  </si>
  <si>
    <t>(En Dólares de los Estados Unidos de América)</t>
  </si>
  <si>
    <t>Capital Social Minimo $ 12,000.00</t>
  </si>
  <si>
    <t xml:space="preserve">Corriente </t>
  </si>
  <si>
    <t>Acumulado</t>
  </si>
  <si>
    <t>Reserva Legal</t>
  </si>
  <si>
    <t>Gasto por impuesto a la ganancia</t>
  </si>
  <si>
    <t>Utilidad de operación antes de estimación para incobrabilidad</t>
  </si>
  <si>
    <t>Otros gastos</t>
  </si>
  <si>
    <t>Activo</t>
  </si>
  <si>
    <t>Activo corriente</t>
  </si>
  <si>
    <t xml:space="preserve">  Efectivo y equivalentes de efectivo</t>
  </si>
  <si>
    <t xml:space="preserve">  Cuentas por  cobrar</t>
  </si>
  <si>
    <t xml:space="preserve">  Deudores por factoraje (Neto)</t>
  </si>
  <si>
    <t xml:space="preserve">  Préstamos</t>
  </si>
  <si>
    <t xml:space="preserve">  Cuentas por cobrar relacionadas</t>
  </si>
  <si>
    <t xml:space="preserve">  Gastos pagados por anticipado</t>
  </si>
  <si>
    <t xml:space="preserve">  Activo por Impuesto sobre la Renta  corriente</t>
  </si>
  <si>
    <t xml:space="preserve">  Otros Deudores</t>
  </si>
  <si>
    <t xml:space="preserve">  Inversión en Proyectos</t>
  </si>
  <si>
    <t>Activo no corriente</t>
  </si>
  <si>
    <t xml:space="preserve">  Propiedad, planta y equipo (Neto)</t>
  </si>
  <si>
    <t xml:space="preserve">  Propiedades de inversión</t>
  </si>
  <si>
    <t xml:space="preserve">  Activos intangibles (Neto)</t>
  </si>
  <si>
    <t xml:space="preserve">  Inversiones a largo plazo</t>
  </si>
  <si>
    <t xml:space="preserve">  Impuesto sobre la ganancia diferido - activo</t>
  </si>
  <si>
    <t xml:space="preserve">  Cuentas por cobrar a largo plazo</t>
  </si>
  <si>
    <t xml:space="preserve">  Cuentas por cobrar relacionadas  L. P.</t>
  </si>
  <si>
    <t xml:space="preserve">  Activos en garantía</t>
  </si>
  <si>
    <t xml:space="preserve">  Otros activos no corrientes</t>
  </si>
  <si>
    <t>Total Activo</t>
  </si>
  <si>
    <t>Pasivo</t>
  </si>
  <si>
    <t>Pasivo corriente</t>
  </si>
  <si>
    <t xml:space="preserve">  Obligaciones financieras</t>
  </si>
  <si>
    <t xml:space="preserve">  Cuentas y documentos por pagar</t>
  </si>
  <si>
    <t xml:space="preserve">  Obligaciones bajo arrendamiento financiero</t>
  </si>
  <si>
    <t xml:space="preserve">  Beneficios a empleados por pagar C.P.</t>
  </si>
  <si>
    <t xml:space="preserve">  Impuesto a la ganancia por pagar</t>
  </si>
  <si>
    <t xml:space="preserve">  Ingresos diferidos</t>
  </si>
  <si>
    <t xml:space="preserve">  Cuentas por pagar relacionadas</t>
  </si>
  <si>
    <t xml:space="preserve">  Cuentas Transitorias</t>
  </si>
  <si>
    <t>Pasivo no corriente</t>
  </si>
  <si>
    <t xml:space="preserve">  Obligaciones financieras a largo plazo</t>
  </si>
  <si>
    <t xml:space="preserve">  Cuentas por pagar a largo plazo</t>
  </si>
  <si>
    <t xml:space="preserve">  Obligaciones bajo arrendamiento financiero L.P.</t>
  </si>
  <si>
    <t xml:space="preserve">  Beneficios a empleados por pagar  L. P.</t>
  </si>
  <si>
    <t>Total Pasivo</t>
  </si>
  <si>
    <t>Patrimonio</t>
  </si>
  <si>
    <t xml:space="preserve">  Capital social suscrito</t>
  </si>
  <si>
    <t xml:space="preserve">  Utilidades restringidas</t>
  </si>
  <si>
    <t xml:space="preserve">  Utilidades acumuladas</t>
  </si>
  <si>
    <t>Total Pasivo y Patrimonio</t>
  </si>
  <si>
    <t>Ingresos de operación</t>
  </si>
  <si>
    <t>Gastos de financiación</t>
  </si>
  <si>
    <t>Gastos de administración</t>
  </si>
  <si>
    <t>Utilidad de operación</t>
  </si>
  <si>
    <t xml:space="preserve">Utilidad antes de Reserva </t>
  </si>
  <si>
    <t>Utilidad antes de Impuesto</t>
  </si>
  <si>
    <t>Utilidad neta del periódo</t>
  </si>
  <si>
    <t xml:space="preserve">  Retenciones Legales</t>
  </si>
  <si>
    <t xml:space="preserve">Pentágono, S.A. de C.V. </t>
  </si>
  <si>
    <t xml:space="preserve">  Préstamos a Largo Plazo</t>
  </si>
  <si>
    <t xml:space="preserve">Mes </t>
  </si>
  <si>
    <t xml:space="preserve">  Diciembre 2020</t>
  </si>
  <si>
    <t xml:space="preserve">  Diciembre 2019</t>
  </si>
  <si>
    <t>Diciembre</t>
  </si>
  <si>
    <t>Gastos por prestación de servicios financieros</t>
  </si>
  <si>
    <t>Ing. Carlos Miguel Saca Silhy</t>
  </si>
  <si>
    <t>Lic. Juan Manuel Hernández Quintero</t>
  </si>
  <si>
    <t>Representante Legal</t>
  </si>
  <si>
    <t>Contador</t>
  </si>
  <si>
    <t>Utilidad bruta</t>
  </si>
  <si>
    <t>Gastos de operación</t>
  </si>
  <si>
    <t>Otros ingresos</t>
  </si>
  <si>
    <t>Estado de Resultados</t>
  </si>
  <si>
    <t>US$</t>
  </si>
  <si>
    <t>RSM El Salvador, Ltda. de C.V.</t>
  </si>
  <si>
    <t>Lic. Juan Manuel Hernandez Quintero</t>
  </si>
  <si>
    <t>Inscripción No. 7958</t>
  </si>
  <si>
    <t xml:space="preserve">  Representante  Legal</t>
  </si>
  <si>
    <t>Juan Manuel Hernández Quintero</t>
  </si>
  <si>
    <t xml:space="preserve"> Contador</t>
  </si>
  <si>
    <t>Auditores Externos</t>
  </si>
  <si>
    <t xml:space="preserve"> Inscripción No. 566</t>
  </si>
  <si>
    <t xml:space="preserve">  Inscripción No. 7958</t>
  </si>
  <si>
    <t>Estado de Cambios en el Patrimonio</t>
  </si>
  <si>
    <t>(Presentados en dólares de los Estados Unidos de América)</t>
  </si>
  <si>
    <t>Capital social suscrito</t>
  </si>
  <si>
    <t>Saldo al inicio del año</t>
  </si>
  <si>
    <t>Capitalización</t>
  </si>
  <si>
    <t>Saldo al final de año</t>
  </si>
  <si>
    <t>Utilidades restringidas</t>
  </si>
  <si>
    <t>Reserva Legal del Ejercicio</t>
  </si>
  <si>
    <t>Saldo al final del Ejercicio</t>
  </si>
  <si>
    <t>Utilidades acumuladas</t>
  </si>
  <si>
    <t>Utilidad del ejercicio</t>
  </si>
  <si>
    <t>Total patrimonio de los accionistas</t>
  </si>
  <si>
    <t>Cantidad de acciones</t>
  </si>
  <si>
    <t xml:space="preserve">Valor Nominal por acción </t>
  </si>
  <si>
    <t>Valor Contable por acción</t>
  </si>
  <si>
    <t xml:space="preserve">Ing. Carlos Miguel Saca Silhy </t>
  </si>
  <si>
    <t xml:space="preserve">  RSM El Salvador, Ltda. de C.V.</t>
  </si>
  <si>
    <t xml:space="preserve">      Representante Legal</t>
  </si>
  <si>
    <t xml:space="preserve">       Auditores Externos</t>
  </si>
  <si>
    <t xml:space="preserve">       Inscripcion No. 566</t>
  </si>
  <si>
    <t>Estado de Flujos de Efectivo</t>
  </si>
  <si>
    <t>Flujos de efectivo provenientes de actividades de operación</t>
  </si>
  <si>
    <t xml:space="preserve">Utilidad de operación </t>
  </si>
  <si>
    <t xml:space="preserve">Conciliación entre la utilidad de operación y el efectivo </t>
  </si>
  <si>
    <t>neto provisto por actividades de operación:</t>
  </si>
  <si>
    <t xml:space="preserve">Depreciación de propiedad, planta y equipo </t>
  </si>
  <si>
    <t xml:space="preserve">Bajas a la depreciación de propiedad, planta y equipo </t>
  </si>
  <si>
    <t>Depreciacion de propiedad de inversión</t>
  </si>
  <si>
    <t xml:space="preserve">Amortización de activos intangibles </t>
  </si>
  <si>
    <t>Baja de amortización de activos intangibles</t>
  </si>
  <si>
    <t xml:space="preserve">Depreciación de arrendamiento financiero </t>
  </si>
  <si>
    <t>Pérdidan en venta de activos extraordinarios</t>
  </si>
  <si>
    <t>Pérdida de propiedad, planta  y equipo</t>
  </si>
  <si>
    <t>Provisión de beneficios al personal</t>
  </si>
  <si>
    <t xml:space="preserve">Estimación para cuentas incobrables </t>
  </si>
  <si>
    <t xml:space="preserve">       Sub-total</t>
  </si>
  <si>
    <t>Cambios netos en activos y pasivos:</t>
  </si>
  <si>
    <t>Disminucion (Aumento) en otros activos</t>
  </si>
  <si>
    <t>cobrar a largo plazo</t>
  </si>
  <si>
    <t>Disminución en ingresos diferidos</t>
  </si>
  <si>
    <t>(Disminución) aumento en cuentas por pagar</t>
  </si>
  <si>
    <t>Aumento (disminución) en pasivo laboral</t>
  </si>
  <si>
    <t xml:space="preserve">       Flujo de efectivo neto antes de intereses e impuestos pagados</t>
  </si>
  <si>
    <t xml:space="preserve">Otros gastos </t>
  </si>
  <si>
    <t xml:space="preserve">Impuestos pagados </t>
  </si>
  <si>
    <t xml:space="preserve">       Efectivo neto provisto por actividades de operación</t>
  </si>
  <si>
    <t>Flujos de efectivo en actividades de inversión:</t>
  </si>
  <si>
    <t>Adicion de propiedad de inversión</t>
  </si>
  <si>
    <t xml:space="preserve">Adquisición de propiedad, planta y equipo </t>
  </si>
  <si>
    <t xml:space="preserve">Retiros de propiedad, planta y equipo </t>
  </si>
  <si>
    <t xml:space="preserve">Adquisición de activos intangibles </t>
  </si>
  <si>
    <t xml:space="preserve">Retiro de activos intangibles </t>
  </si>
  <si>
    <t xml:space="preserve">       Efectivo neto usado en actividades de inversión</t>
  </si>
  <si>
    <t>Flujos de efectivo en actividades de financiamiento:</t>
  </si>
  <si>
    <t>Variación en arrendamientos financieros</t>
  </si>
  <si>
    <t>Adquisición de Títulos de deuda de emisión propia</t>
  </si>
  <si>
    <t>Pago de títulos de deuda de emisión propia</t>
  </si>
  <si>
    <t>Adquisición de préstamos bancarios a corto plazo</t>
  </si>
  <si>
    <t>Pago de préstamos bancarios a corto plazo</t>
  </si>
  <si>
    <t>Adquisición de préstamos bancarios a largo plazo</t>
  </si>
  <si>
    <t>Pago de préstamos bancarios a largo plazo</t>
  </si>
  <si>
    <t>Aumento (disminución) neta en el efectivo</t>
  </si>
  <si>
    <t xml:space="preserve">Efectivo al inicio del año </t>
  </si>
  <si>
    <t>Efectivo al final del año</t>
  </si>
  <si>
    <t>Divulgaciones suplementarias:</t>
  </si>
  <si>
    <t xml:space="preserve">Transacciones que no implican movimiento de efectivo </t>
  </si>
  <si>
    <t>Impuesto sobre la renta diferido</t>
  </si>
  <si>
    <t>RSM El Salvador, Ltda., de C.V.</t>
  </si>
  <si>
    <t xml:space="preserve">       Auditoares Externos</t>
  </si>
  <si>
    <t xml:space="preserve">        Inscripción No. 566</t>
  </si>
  <si>
    <t>Disminución en instrumentos financieros y otras cuentas por cobrar</t>
  </si>
  <si>
    <t>Disminución en cuentas por cobrar a partes relacionadas a largo plazo</t>
  </si>
  <si>
    <t>Disminución (aumento) en cuentas por cobrar a partes relacionadas</t>
  </si>
  <si>
    <t xml:space="preserve">Efectivo neto provisto por (usado en) actividades de financiamiento                             </t>
  </si>
  <si>
    <t xml:space="preserve">Años terminados el 31 de diciembre de 2020 </t>
  </si>
  <si>
    <t xml:space="preserve">  Diciembre 2021</t>
  </si>
  <si>
    <t xml:space="preserve">  Deudores por Arrendamiento </t>
  </si>
  <si>
    <t xml:space="preserve">  Deudores por Arrendamientos a L.P.</t>
  </si>
  <si>
    <t>Estado de Situación Financiera al 31 de diciembre de 2021 y 2020</t>
  </si>
  <si>
    <t>Periódo del 01 de enero al 31 de diciembre de 2021</t>
  </si>
  <si>
    <t>Estado de Situación Financiera al 31 de Diciembre de 2021</t>
  </si>
  <si>
    <t xml:space="preserve">Año termina el 31 de diciembre de 2021 </t>
  </si>
  <si>
    <t>Inscripción No. 566</t>
  </si>
  <si>
    <t>Periódo del 01 de enero al 31 de diciembre de 2021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</si>
</sst>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;[Red]\-&quot;$&quot;#,##0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409]d\-mmm\-yy;@"/>
    <numFmt numFmtId="167" formatCode="[$-409]dd\-mmm\-yy;@"/>
    <numFmt numFmtId="169" formatCode="_-&quot;$&quot;* #,##0.000000_-;\-&quot;$&quot;* #,##0.000000_-;_-&quot;$&quot;* &quot;-&quot;??????_-;_-@_-"/>
    <numFmt numFmtId="170" formatCode="_-[$$-1009]* #,##0.00_-;\-[$$-1009]* #,##0.00_-;_-[$$-1009]* &quot;-&quot;??_-;_-@_-"/>
    <numFmt numFmtId="171" formatCode="_(* #,##0_);_(* \(#,##0\);_(* &quot;-&quot;??_);_(@_)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i/>
      <sz val="10"/>
      <name val="Arial Narrow"/>
      <family val="2"/>
    </font>
    <font>
      <b/>
      <i/>
      <sz val="12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b/>
      <sz val="6"/>
      <name val="Arial Narrow"/>
      <family val="2"/>
    </font>
    <font>
      <sz val="6"/>
      <name val="Arial Narrow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i/>
      <sz val="14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 Narrow"/>
      <family val="2"/>
    </font>
    <font>
      <b/>
      <u/>
      <sz val="11"/>
      <name val="Arial Narrow"/>
      <family val="2"/>
    </font>
    <font>
      <b/>
      <i/>
      <sz val="11"/>
      <name val="Arial Narrow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b/>
      <i/>
      <sz val="16"/>
      <name val="Arial Narrow"/>
      <family val="2"/>
    </font>
    <font>
      <b/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4"/>
      <name val="Arial Narrow"/>
      <family val="2"/>
    </font>
    <font>
      <i/>
      <sz val="9"/>
      <name val="Arial Narrow"/>
      <family val="2"/>
    </font>
    <font>
      <sz val="10"/>
      <name val="Times New Roman"/>
      <family val="1"/>
    </font>
    <font>
      <b/>
      <u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u/>
      <sz val="12"/>
      <name val="Arial Narrow"/>
      <family val="2"/>
    </font>
    <font>
      <i/>
      <sz val="12"/>
      <name val="Arial Narrow"/>
      <family val="2"/>
    </font>
    <font>
      <u/>
      <sz val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09">
    <xf numFmtId="0" fontId="0" fillId="0" borderId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9" fillId="0" borderId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0" fontId="9" fillId="0" borderId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21" fillId="0" borderId="0">
      <alignment vertical="top"/>
    </xf>
    <xf numFmtId="0" fontId="21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1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1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>
      <alignment vertical="top"/>
    </xf>
    <xf numFmtId="0" fontId="41" fillId="0" borderId="0"/>
    <xf numFmtId="171" fontId="41" fillId="0" borderId="0" applyFont="0" applyFill="0" applyBorder="0" applyAlignment="0" applyProtection="0"/>
    <xf numFmtId="6" fontId="41" fillId="0" borderId="0" applyFont="0" applyFill="0" applyBorder="0" applyAlignment="0" applyProtection="0"/>
    <xf numFmtId="0" fontId="1" fillId="0" borderId="0"/>
  </cellStyleXfs>
  <cellXfs count="255">
    <xf numFmtId="0" fontId="0" fillId="0" borderId="0" xfId="0"/>
    <xf numFmtId="165" fontId="11" fillId="0" borderId="0" xfId="0" applyNumberFormat="1" applyFont="1" applyFill="1"/>
    <xf numFmtId="165" fontId="0" fillId="0" borderId="0" xfId="0" applyNumberFormat="1"/>
    <xf numFmtId="39" fontId="15" fillId="0" borderId="0" xfId="0" applyNumberFormat="1" applyFont="1" applyFill="1" applyAlignment="1">
      <alignment horizontal="center"/>
    </xf>
    <xf numFmtId="9" fontId="18" fillId="0" borderId="0" xfId="2" applyFont="1" applyFill="1" applyAlignment="1">
      <alignment horizontal="center"/>
    </xf>
    <xf numFmtId="0" fontId="11" fillId="0" borderId="0" xfId="0" applyFont="1" applyFill="1"/>
    <xf numFmtId="0" fontId="15" fillId="0" borderId="0" xfId="0" applyFont="1" applyFill="1" applyBorder="1"/>
    <xf numFmtId="167" fontId="15" fillId="0" borderId="1" xfId="0" applyNumberFormat="1" applyFont="1" applyFill="1" applyBorder="1" applyAlignment="1">
      <alignment horizontal="center"/>
    </xf>
    <xf numFmtId="167" fontId="15" fillId="0" borderId="0" xfId="0" applyNumberFormat="1" applyFont="1" applyFill="1" applyBorder="1" applyAlignment="1">
      <alignment horizontal="center"/>
    </xf>
    <xf numFmtId="9" fontId="18" fillId="0" borderId="0" xfId="2" applyFont="1" applyFill="1" applyBorder="1" applyAlignment="1">
      <alignment horizontal="center"/>
    </xf>
    <xf numFmtId="39" fontId="15" fillId="0" borderId="0" xfId="0" applyNumberFormat="1" applyFont="1" applyFill="1" applyBorder="1" applyAlignment="1">
      <alignment horizontal="center"/>
    </xf>
    <xf numFmtId="0" fontId="15" fillId="0" borderId="0" xfId="0" applyFont="1" applyFill="1"/>
    <xf numFmtId="39" fontId="15" fillId="0" borderId="0" xfId="0" applyNumberFormat="1" applyFont="1" applyFill="1"/>
    <xf numFmtId="9" fontId="18" fillId="0" borderId="0" xfId="2" applyFont="1" applyFill="1"/>
    <xf numFmtId="0" fontId="13" fillId="2" borderId="0" xfId="0" applyFont="1" applyFill="1" applyBorder="1" applyAlignment="1"/>
    <xf numFmtId="0" fontId="0" fillId="2" borderId="1" xfId="0" applyFill="1" applyBorder="1"/>
    <xf numFmtId="39" fontId="15" fillId="2" borderId="4" xfId="0" applyNumberFormat="1" applyFont="1" applyFill="1" applyBorder="1"/>
    <xf numFmtId="0" fontId="15" fillId="2" borderId="1" xfId="0" applyFont="1" applyFill="1" applyBorder="1"/>
    <xf numFmtId="39" fontId="15" fillId="2" borderId="1" xfId="0" applyNumberFormat="1" applyFont="1" applyFill="1" applyBorder="1"/>
    <xf numFmtId="0" fontId="14" fillId="2" borderId="0" xfId="9" applyFont="1" applyFill="1" applyBorder="1" applyAlignment="1"/>
    <xf numFmtId="0" fontId="15" fillId="2" borderId="5" xfId="9" applyFont="1" applyFill="1" applyBorder="1"/>
    <xf numFmtId="39" fontId="15" fillId="2" borderId="4" xfId="9" applyNumberFormat="1" applyFont="1" applyFill="1" applyBorder="1"/>
    <xf numFmtId="9" fontId="18" fillId="2" borderId="4" xfId="2" applyFont="1" applyFill="1" applyBorder="1"/>
    <xf numFmtId="0" fontId="15" fillId="2" borderId="6" xfId="9" applyFont="1" applyFill="1" applyBorder="1"/>
    <xf numFmtId="9" fontId="17" fillId="2" borderId="0" xfId="2" applyFont="1" applyFill="1" applyBorder="1" applyAlignment="1">
      <alignment horizontal="left"/>
    </xf>
    <xf numFmtId="39" fontId="15" fillId="2" borderId="0" xfId="9" applyNumberFormat="1" applyFont="1" applyFill="1" applyBorder="1"/>
    <xf numFmtId="9" fontId="18" fillId="2" borderId="0" xfId="2" applyFont="1" applyFill="1" applyBorder="1"/>
    <xf numFmtId="0" fontId="10" fillId="2" borderId="0" xfId="9" applyFont="1" applyFill="1" applyBorder="1"/>
    <xf numFmtId="9" fontId="17" fillId="2" borderId="0" xfId="2" applyFont="1" applyFill="1" applyBorder="1"/>
    <xf numFmtId="0" fontId="15" fillId="2" borderId="7" xfId="9" applyFont="1" applyFill="1" applyBorder="1"/>
    <xf numFmtId="0" fontId="15" fillId="2" borderId="1" xfId="9" applyFont="1" applyFill="1" applyBorder="1"/>
    <xf numFmtId="9" fontId="18" fillId="2" borderId="1" xfId="2" applyFont="1" applyFill="1" applyBorder="1"/>
    <xf numFmtId="39" fontId="15" fillId="2" borderId="1" xfId="9" applyNumberFormat="1" applyFont="1" applyFill="1" applyBorder="1"/>
    <xf numFmtId="0" fontId="10" fillId="0" borderId="0" xfId="0" applyFont="1" applyAlignment="1">
      <alignment horizontal="center"/>
    </xf>
    <xf numFmtId="0" fontId="0" fillId="0" borderId="0" xfId="0"/>
    <xf numFmtId="0" fontId="11" fillId="0" borderId="0" xfId="0" applyFont="1"/>
    <xf numFmtId="0" fontId="22" fillId="0" borderId="0" xfId="0" applyFont="1"/>
    <xf numFmtId="0" fontId="9" fillId="0" borderId="0" xfId="0" applyFont="1"/>
    <xf numFmtId="0" fontId="15" fillId="0" borderId="0" xfId="0" applyFont="1" applyFill="1" applyAlignment="1">
      <alignment horizontal="center"/>
    </xf>
    <xf numFmtId="17" fontId="15" fillId="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43" fontId="11" fillId="0" borderId="0" xfId="0" applyNumberFormat="1" applyFont="1"/>
    <xf numFmtId="9" fontId="11" fillId="0" borderId="0" xfId="2" applyFont="1" applyFill="1"/>
    <xf numFmtId="39" fontId="11" fillId="0" borderId="0" xfId="0" applyNumberFormat="1" applyFont="1" applyFill="1"/>
    <xf numFmtId="9" fontId="11" fillId="2" borderId="4" xfId="2" applyFont="1" applyFill="1" applyBorder="1"/>
    <xf numFmtId="9" fontId="11" fillId="2" borderId="0" xfId="2" applyFont="1" applyFill="1" applyBorder="1"/>
    <xf numFmtId="9" fontId="11" fillId="2" borderId="1" xfId="2" applyFont="1" applyFill="1" applyBorder="1"/>
    <xf numFmtId="0" fontId="26" fillId="2" borderId="0" xfId="0" applyFont="1" applyFill="1"/>
    <xf numFmtId="0" fontId="27" fillId="0" borderId="0" xfId="0" applyFont="1" applyFill="1"/>
    <xf numFmtId="39" fontId="27" fillId="0" borderId="0" xfId="0" applyNumberFormat="1" applyFont="1" applyFill="1" applyBorder="1"/>
    <xf numFmtId="0" fontId="27" fillId="0" borderId="0" xfId="0" applyFont="1"/>
    <xf numFmtId="165" fontId="27" fillId="0" borderId="0" xfId="0" applyNumberFormat="1" applyFont="1" applyFill="1"/>
    <xf numFmtId="39" fontId="27" fillId="0" borderId="0" xfId="0" applyNumberFormat="1" applyFont="1" applyFill="1"/>
    <xf numFmtId="9" fontId="27" fillId="0" borderId="0" xfId="2" applyFont="1" applyFill="1"/>
    <xf numFmtId="39" fontId="27" fillId="0" borderId="0" xfId="0" applyNumberFormat="1" applyFont="1"/>
    <xf numFmtId="167" fontId="26" fillId="0" borderId="0" xfId="0" applyNumberFormat="1" applyFont="1" applyBorder="1" applyAlignment="1">
      <alignment horizontal="center"/>
    </xf>
    <xf numFmtId="0" fontId="27" fillId="0" borderId="0" xfId="0" applyFont="1" applyBorder="1"/>
    <xf numFmtId="1" fontId="26" fillId="0" borderId="1" xfId="0" applyNumberFormat="1" applyFont="1" applyBorder="1" applyAlignment="1">
      <alignment horizontal="center"/>
    </xf>
    <xf numFmtId="0" fontId="29" fillId="0" borderId="0" xfId="0" applyFont="1"/>
    <xf numFmtId="165" fontId="26" fillId="0" borderId="0" xfId="0" applyNumberFormat="1" applyFont="1" applyFill="1" applyBorder="1"/>
    <xf numFmtId="165" fontId="27" fillId="0" borderId="0" xfId="0" applyNumberFormat="1" applyFont="1" applyFill="1" applyBorder="1"/>
    <xf numFmtId="165" fontId="27" fillId="0" borderId="0" xfId="0" applyNumberFormat="1" applyFont="1"/>
    <xf numFmtId="165" fontId="26" fillId="0" borderId="0" xfId="0" applyNumberFormat="1" applyFont="1" applyFill="1"/>
    <xf numFmtId="0" fontId="11" fillId="2" borderId="5" xfId="0" applyFont="1" applyFill="1" applyBorder="1"/>
    <xf numFmtId="0" fontId="11" fillId="2" borderId="6" xfId="0" applyFont="1" applyFill="1" applyBorder="1"/>
    <xf numFmtId="0" fontId="11" fillId="2" borderId="7" xfId="0" applyFont="1" applyFill="1" applyBorder="1"/>
    <xf numFmtId="0" fontId="32" fillId="2" borderId="0" xfId="3" applyFont="1" applyFill="1" applyBorder="1" applyAlignment="1"/>
    <xf numFmtId="9" fontId="27" fillId="2" borderId="0" xfId="2" applyFont="1" applyFill="1" applyBorder="1"/>
    <xf numFmtId="0" fontId="27" fillId="2" borderId="0" xfId="0" applyFont="1" applyFill="1" applyBorder="1"/>
    <xf numFmtId="0" fontId="30" fillId="2" borderId="0" xfId="0" applyFont="1" applyFill="1" applyBorder="1" applyAlignment="1"/>
    <xf numFmtId="0" fontId="32" fillId="2" borderId="0" xfId="0" applyFont="1" applyFill="1" applyBorder="1" applyAlignment="1"/>
    <xf numFmtId="0" fontId="26" fillId="0" borderId="0" xfId="0" applyNumberFormat="1" applyFont="1" applyFill="1" applyProtection="1">
      <protection locked="0"/>
    </xf>
    <xf numFmtId="0" fontId="27" fillId="0" borderId="0" xfId="0" applyNumberFormat="1" applyFont="1" applyFill="1" applyProtection="1">
      <protection locked="0"/>
    </xf>
    <xf numFmtId="165" fontId="27" fillId="0" borderId="0" xfId="0" applyNumberFormat="1" applyFont="1" applyFill="1" applyBorder="1" applyProtection="1">
      <protection locked="0"/>
    </xf>
    <xf numFmtId="0" fontId="26" fillId="0" borderId="0" xfId="0" applyNumberFormat="1" applyFont="1" applyFill="1" applyBorder="1" applyProtection="1">
      <protection locked="0"/>
    </xf>
    <xf numFmtId="165" fontId="26" fillId="0" borderId="4" xfId="0" applyNumberFormat="1" applyFont="1" applyFill="1" applyBorder="1"/>
    <xf numFmtId="165" fontId="27" fillId="0" borderId="0" xfId="0" applyNumberFormat="1" applyFont="1" applyFill="1" applyProtection="1">
      <protection locked="0"/>
    </xf>
    <xf numFmtId="0" fontId="27" fillId="0" borderId="0" xfId="0" applyFont="1" applyProtection="1">
      <protection locked="0"/>
    </xf>
    <xf numFmtId="0" fontId="26" fillId="0" borderId="0" xfId="0" applyNumberFormat="1" applyFont="1" applyFill="1" applyAlignment="1" applyProtection="1">
      <alignment wrapText="1"/>
      <protection locked="0"/>
    </xf>
    <xf numFmtId="165" fontId="26" fillId="0" borderId="1" xfId="0" applyNumberFormat="1" applyFont="1" applyFill="1" applyBorder="1"/>
    <xf numFmtId="0" fontId="27" fillId="0" borderId="0" xfId="0" applyNumberFormat="1" applyFont="1" applyFill="1" applyBorder="1" applyProtection="1">
      <protection locked="0"/>
    </xf>
    <xf numFmtId="165" fontId="27" fillId="0" borderId="1" xfId="0" applyNumberFormat="1" applyFont="1" applyFill="1" applyBorder="1"/>
    <xf numFmtId="165" fontId="26" fillId="0" borderId="0" xfId="0" applyNumberFormat="1" applyFont="1" applyFill="1" applyProtection="1">
      <protection locked="0"/>
    </xf>
    <xf numFmtId="165" fontId="26" fillId="0" borderId="3" xfId="0" applyNumberFormat="1" applyFont="1" applyFill="1" applyBorder="1" applyProtection="1">
      <protection locked="0"/>
    </xf>
    <xf numFmtId="0" fontId="12" fillId="2" borderId="0" xfId="0" applyFont="1" applyFill="1"/>
    <xf numFmtId="39" fontId="11" fillId="2" borderId="4" xfId="0" applyNumberFormat="1" applyFont="1" applyFill="1" applyBorder="1"/>
    <xf numFmtId="39" fontId="11" fillId="2" borderId="0" xfId="0" applyNumberFormat="1" applyFont="1" applyFill="1" applyBorder="1"/>
    <xf numFmtId="39" fontId="11" fillId="2" borderId="1" xfId="0" applyNumberFormat="1" applyFont="1" applyFill="1" applyBorder="1"/>
    <xf numFmtId="39" fontId="11" fillId="0" borderId="0" xfId="0" applyNumberFormat="1" applyFont="1" applyFill="1" applyBorder="1"/>
    <xf numFmtId="9" fontId="11" fillId="0" borderId="0" xfId="2" applyFont="1" applyFill="1" applyBorder="1"/>
    <xf numFmtId="167" fontId="10" fillId="0" borderId="0" xfId="0" applyNumberFormat="1" applyFont="1" applyBorder="1" applyAlignment="1">
      <alignment horizontal="center"/>
    </xf>
    <xf numFmtId="167" fontId="10" fillId="0" borderId="0" xfId="0" applyNumberFormat="1" applyFont="1" applyAlignment="1">
      <alignment horizontal="center"/>
    </xf>
    <xf numFmtId="39" fontId="11" fillId="0" borderId="0" xfId="0" applyNumberFormat="1" applyFont="1"/>
    <xf numFmtId="0" fontId="10" fillId="2" borderId="1" xfId="0" applyFont="1" applyFill="1" applyBorder="1" applyAlignment="1"/>
    <xf numFmtId="9" fontId="27" fillId="0" borderId="0" xfId="2" applyFont="1" applyBorder="1"/>
    <xf numFmtId="0" fontId="31" fillId="0" borderId="0" xfId="0" applyFont="1" applyFill="1" applyAlignment="1">
      <alignment horizontal="left"/>
    </xf>
    <xf numFmtId="0" fontId="30" fillId="0" borderId="0" xfId="0" applyNumberFormat="1" applyFont="1" applyFill="1" applyBorder="1" applyAlignment="1">
      <alignment horizontal="center" vertical="center"/>
    </xf>
    <xf numFmtId="0" fontId="31" fillId="0" borderId="0" xfId="9" applyFont="1" applyFill="1" applyAlignment="1">
      <alignment horizontal="left"/>
    </xf>
    <xf numFmtId="0" fontId="31" fillId="0" borderId="0" xfId="0" applyFont="1" applyFill="1" applyBorder="1" applyAlignment="1">
      <alignment horizontal="center" vertical="center"/>
    </xf>
    <xf numFmtId="0" fontId="26" fillId="0" borderId="0" xfId="9" applyFont="1" applyFill="1" applyBorder="1"/>
    <xf numFmtId="0" fontId="27" fillId="0" borderId="0" xfId="9" applyFont="1" applyFill="1" applyBorder="1"/>
    <xf numFmtId="0" fontId="27" fillId="0" borderId="0" xfId="9" applyFont="1" applyFill="1" applyBorder="1" applyAlignment="1">
      <alignment horizontal="left"/>
    </xf>
    <xf numFmtId="0" fontId="27" fillId="0" borderId="0" xfId="0" applyFont="1" applyFill="1" applyBorder="1"/>
    <xf numFmtId="165" fontId="26" fillId="0" borderId="3" xfId="0" applyNumberFormat="1" applyFont="1" applyFill="1" applyBorder="1"/>
    <xf numFmtId="165" fontId="31" fillId="0" borderId="0" xfId="0" applyNumberFormat="1" applyFont="1" applyFill="1" applyAlignment="1">
      <alignment horizontal="center"/>
    </xf>
    <xf numFmtId="41" fontId="26" fillId="0" borderId="0" xfId="9" applyNumberFormat="1" applyFont="1" applyFill="1" applyBorder="1"/>
    <xf numFmtId="43" fontId="27" fillId="0" borderId="0" xfId="9" applyNumberFormat="1" applyFont="1" applyFill="1" applyBorder="1"/>
    <xf numFmtId="43" fontId="27" fillId="0" borderId="0" xfId="0" applyNumberFormat="1" applyFont="1" applyFill="1" applyBorder="1"/>
    <xf numFmtId="43" fontId="26" fillId="0" borderId="0" xfId="0" applyNumberFormat="1" applyFont="1" applyFill="1" applyBorder="1"/>
    <xf numFmtId="165" fontId="26" fillId="0" borderId="2" xfId="0" applyNumberFormat="1" applyFont="1" applyFill="1" applyBorder="1"/>
    <xf numFmtId="0" fontId="26" fillId="0" borderId="0" xfId="0" applyFont="1" applyFill="1" applyBorder="1"/>
    <xf numFmtId="43" fontId="26" fillId="0" borderId="0" xfId="9" applyNumberFormat="1" applyFont="1" applyFill="1" applyBorder="1" applyAlignment="1">
      <alignment horizontal="left"/>
    </xf>
    <xf numFmtId="43" fontId="26" fillId="0" borderId="0" xfId="9" applyNumberFormat="1" applyFont="1" applyFill="1" applyBorder="1"/>
    <xf numFmtId="0" fontId="28" fillId="0" borderId="0" xfId="9" applyFont="1" applyAlignment="1">
      <alignment horizontal="right"/>
    </xf>
    <xf numFmtId="43" fontId="29" fillId="0" borderId="0" xfId="0" applyNumberFormat="1" applyFont="1"/>
    <xf numFmtId="0" fontId="26" fillId="2" borderId="0" xfId="0" applyFont="1" applyFill="1" applyBorder="1" applyAlignment="1"/>
    <xf numFmtId="0" fontId="30" fillId="0" borderId="8" xfId="0" applyNumberFormat="1" applyFont="1" applyFill="1" applyBorder="1" applyAlignment="1">
      <alignment horizontal="center" vertical="center"/>
    </xf>
    <xf numFmtId="0" fontId="27" fillId="2" borderId="1" xfId="0" applyFont="1" applyFill="1" applyBorder="1"/>
    <xf numFmtId="0" fontId="35" fillId="2" borderId="0" xfId="0" applyFont="1" applyFill="1"/>
    <xf numFmtId="0" fontId="26" fillId="0" borderId="0" xfId="0" applyNumberFormat="1" applyFont="1" applyFill="1" applyBorder="1" applyAlignment="1" applyProtection="1">
      <alignment horizontal="left" indent="2"/>
      <protection locked="0"/>
    </xf>
    <xf numFmtId="0" fontId="26" fillId="0" borderId="0" xfId="0" applyNumberFormat="1" applyFont="1" applyFill="1" applyAlignment="1" applyProtection="1">
      <alignment horizontal="left" indent="2"/>
      <protection locked="0"/>
    </xf>
    <xf numFmtId="0" fontId="15" fillId="0" borderId="0" xfId="0" applyFont="1"/>
    <xf numFmtId="39" fontId="27" fillId="0" borderId="0" xfId="0" applyNumberFormat="1" applyFont="1" applyAlignment="1">
      <alignment horizontal="center"/>
    </xf>
    <xf numFmtId="39" fontId="27" fillId="0" borderId="0" xfId="0" applyNumberFormat="1" applyFont="1" applyAlignment="1">
      <alignment horizontal="center" vertical="center"/>
    </xf>
    <xf numFmtId="0" fontId="25" fillId="2" borderId="0" xfId="0" applyFont="1" applyFill="1" applyBorder="1" applyAlignment="1"/>
    <xf numFmtId="0" fontId="14" fillId="2" borderId="5" xfId="0" applyFont="1" applyFill="1" applyBorder="1"/>
    <xf numFmtId="0" fontId="36" fillId="2" borderId="4" xfId="0" applyFont="1" applyFill="1" applyBorder="1"/>
    <xf numFmtId="0" fontId="37" fillId="2" borderId="4" xfId="0" applyFont="1" applyFill="1" applyBorder="1" applyAlignment="1">
      <alignment horizontal="left"/>
    </xf>
    <xf numFmtId="0" fontId="14" fillId="2" borderId="4" xfId="0" applyFont="1" applyFill="1" applyBorder="1"/>
    <xf numFmtId="0" fontId="12" fillId="2" borderId="6" xfId="0" applyFont="1" applyFill="1" applyBorder="1"/>
    <xf numFmtId="0" fontId="38" fillId="2" borderId="0" xfId="0" applyFont="1" applyFill="1"/>
    <xf numFmtId="0" fontId="13" fillId="2" borderId="7" xfId="0" applyFont="1" applyFill="1" applyBorder="1"/>
    <xf numFmtId="0" fontId="34" fillId="2" borderId="1" xfId="0" applyFont="1" applyFill="1" applyBorder="1"/>
    <xf numFmtId="0" fontId="13" fillId="2" borderId="1" xfId="0" applyFont="1" applyFill="1" applyBorder="1"/>
    <xf numFmtId="0" fontId="28" fillId="0" borderId="1" xfId="0" applyFont="1" applyBorder="1" applyAlignment="1">
      <alignment horizontal="center"/>
    </xf>
    <xf numFmtId="0" fontId="28" fillId="0" borderId="0" xfId="0" applyFont="1"/>
    <xf numFmtId="2" fontId="29" fillId="0" borderId="1" xfId="0" applyNumberFormat="1" applyFont="1" applyBorder="1"/>
    <xf numFmtId="43" fontId="28" fillId="0" borderId="0" xfId="0" applyNumberFormat="1" applyFont="1"/>
    <xf numFmtId="43" fontId="29" fillId="0" borderId="1" xfId="0" applyNumberFormat="1" applyFont="1" applyBorder="1"/>
    <xf numFmtId="165" fontId="28" fillId="0" borderId="3" xfId="0" applyNumberFormat="1" applyFont="1" applyBorder="1"/>
    <xf numFmtId="169" fontId="29" fillId="0" borderId="0" xfId="0" applyNumberFormat="1" applyFont="1"/>
    <xf numFmtId="0" fontId="9" fillId="0" borderId="0" xfId="0" applyFont="1" applyAlignment="1">
      <alignment horizontal="center"/>
    </xf>
    <xf numFmtId="0" fontId="39" fillId="2" borderId="0" xfId="0" applyFont="1" applyFill="1"/>
    <xf numFmtId="39" fontId="27" fillId="2" borderId="0" xfId="0" applyNumberFormat="1" applyFont="1" applyFill="1" applyBorder="1"/>
    <xf numFmtId="0" fontId="10" fillId="2" borderId="0" xfId="0" applyFont="1" applyFill="1" applyBorder="1" applyAlignment="1"/>
    <xf numFmtId="0" fontId="40" fillId="2" borderId="0" xfId="0" applyFont="1" applyFill="1" applyBorder="1" applyAlignment="1"/>
    <xf numFmtId="0" fontId="15" fillId="2" borderId="4" xfId="0" applyFont="1" applyFill="1" applyBorder="1"/>
    <xf numFmtId="0" fontId="0" fillId="0" borderId="0" xfId="0" applyAlignment="1">
      <alignment horizontal="right"/>
    </xf>
    <xf numFmtId="0" fontId="0" fillId="0" borderId="1" xfId="0" applyBorder="1"/>
    <xf numFmtId="0" fontId="9" fillId="4" borderId="0" xfId="105" applyFont="1" applyFill="1"/>
    <xf numFmtId="170" fontId="33" fillId="4" borderId="0" xfId="105" applyNumberFormat="1" applyFont="1" applyFill="1"/>
    <xf numFmtId="0" fontId="22" fillId="4" borderId="0" xfId="105" applyFont="1" applyFill="1"/>
    <xf numFmtId="0" fontId="22" fillId="0" borderId="0" xfId="0" applyFont="1" applyAlignment="1">
      <alignment horizontal="left"/>
    </xf>
    <xf numFmtId="165" fontId="27" fillId="0" borderId="1" xfId="0" applyNumberFormat="1" applyFont="1" applyFill="1" applyBorder="1" applyProtection="1">
      <protection locked="0"/>
    </xf>
    <xf numFmtId="3" fontId="22" fillId="0" borderId="0" xfId="0" applyNumberFormat="1" applyFont="1"/>
    <xf numFmtId="3" fontId="22" fillId="0" borderId="0" xfId="0" applyNumberFormat="1" applyFont="1" applyAlignment="1">
      <alignment horizontal="right"/>
    </xf>
    <xf numFmtId="3" fontId="0" fillId="0" borderId="0" xfId="0" applyNumberFormat="1"/>
    <xf numFmtId="3" fontId="0" fillId="0" borderId="1" xfId="0" applyNumberFormat="1" applyBorder="1"/>
    <xf numFmtId="3" fontId="23" fillId="0" borderId="0" xfId="1" applyNumberFormat="1" applyFont="1" applyFill="1" applyAlignment="1">
      <alignment vertical="top"/>
    </xf>
    <xf numFmtId="3" fontId="0" fillId="0" borderId="0" xfId="1" applyNumberFormat="1" applyFont="1" applyFill="1" applyAlignment="1">
      <alignment vertical="top"/>
    </xf>
    <xf numFmtId="3" fontId="22" fillId="0" borderId="9" xfId="0" applyNumberFormat="1" applyFont="1" applyBorder="1"/>
    <xf numFmtId="39" fontId="15" fillId="2" borderId="0" xfId="0" applyNumberFormat="1" applyFont="1" applyFill="1" applyBorder="1"/>
    <xf numFmtId="0" fontId="15" fillId="2" borderId="0" xfId="0" applyFont="1" applyFill="1" applyBorder="1"/>
    <xf numFmtId="0" fontId="25" fillId="2" borderId="0" xfId="0" applyFont="1" applyFill="1" applyBorder="1"/>
    <xf numFmtId="0" fontId="0" fillId="2" borderId="0" xfId="0" applyFill="1" applyBorder="1"/>
    <xf numFmtId="0" fontId="26" fillId="2" borderId="0" xfId="0" applyFont="1" applyFill="1" applyBorder="1"/>
    <xf numFmtId="39" fontId="15" fillId="2" borderId="5" xfId="0" applyNumberFormat="1" applyFont="1" applyFill="1" applyBorder="1"/>
    <xf numFmtId="39" fontId="15" fillId="2" borderId="6" xfId="0" applyNumberFormat="1" applyFont="1" applyFill="1" applyBorder="1"/>
    <xf numFmtId="39" fontId="15" fillId="2" borderId="7" xfId="0" applyNumberFormat="1" applyFont="1" applyFill="1" applyBorder="1"/>
    <xf numFmtId="39" fontId="15" fillId="3" borderId="0" xfId="0" applyNumberFormat="1" applyFont="1" applyFill="1"/>
    <xf numFmtId="39" fontId="15" fillId="3" borderId="4" xfId="9" applyNumberFormat="1" applyFont="1" applyFill="1" applyBorder="1"/>
    <xf numFmtId="39" fontId="15" fillId="3" borderId="0" xfId="9" applyNumberFormat="1" applyFont="1" applyFill="1" applyBorder="1"/>
    <xf numFmtId="39" fontId="15" fillId="3" borderId="1" xfId="9" applyNumberFormat="1" applyFont="1" applyFill="1" applyBorder="1"/>
    <xf numFmtId="39" fontId="15" fillId="3" borderId="0" xfId="0" applyNumberFormat="1" applyFont="1" applyFill="1" applyBorder="1" applyAlignment="1">
      <alignment horizontal="center"/>
    </xf>
    <xf numFmtId="167" fontId="15" fillId="3" borderId="0" xfId="0" applyNumberFormat="1" applyFont="1" applyFill="1" applyBorder="1" applyAlignment="1">
      <alignment horizontal="center"/>
    </xf>
    <xf numFmtId="167" fontId="15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12" fillId="2" borderId="4" xfId="0" applyFont="1" applyFill="1" applyBorder="1" applyAlignment="1"/>
    <xf numFmtId="0" fontId="12" fillId="2" borderId="0" xfId="3" applyFont="1" applyFill="1" applyAlignment="1">
      <alignment horizontal="left"/>
    </xf>
    <xf numFmtId="0" fontId="12" fillId="2" borderId="0" xfId="3" applyFont="1" applyFill="1" applyBorder="1" applyAlignment="1"/>
    <xf numFmtId="0" fontId="42" fillId="0" borderId="0" xfId="0" applyFont="1" applyFill="1" applyAlignment="1">
      <alignment horizontal="left"/>
    </xf>
    <xf numFmtId="0" fontId="13" fillId="0" borderId="0" xfId="0" applyNumberFormat="1" applyFont="1" applyFill="1" applyBorder="1" applyAlignment="1">
      <alignment horizontal="center" vertical="center"/>
    </xf>
    <xf numFmtId="9" fontId="13" fillId="0" borderId="0" xfId="2" applyFont="1" applyFill="1" applyBorder="1" applyAlignment="1">
      <alignment horizontal="center" vertical="center"/>
    </xf>
    <xf numFmtId="43" fontId="11" fillId="0" borderId="0" xfId="0" applyNumberFormat="1" applyFont="1" applyFill="1"/>
    <xf numFmtId="165" fontId="11" fillId="0" borderId="0" xfId="0" applyNumberFormat="1" applyFont="1"/>
    <xf numFmtId="9" fontId="11" fillId="0" borderId="0" xfId="2" applyFont="1" applyBorder="1"/>
    <xf numFmtId="43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43" fillId="0" borderId="0" xfId="0" applyFont="1"/>
    <xf numFmtId="167" fontId="44" fillId="0" borderId="0" xfId="0" applyNumberFormat="1" applyFont="1" applyBorder="1" applyAlignment="1">
      <alignment horizontal="center"/>
    </xf>
    <xf numFmtId="167" fontId="44" fillId="0" borderId="0" xfId="0" applyNumberFormat="1" applyFont="1" applyAlignment="1">
      <alignment horizontal="center"/>
    </xf>
    <xf numFmtId="166" fontId="44" fillId="0" borderId="0" xfId="0" applyNumberFormat="1" applyFont="1" applyBorder="1" applyAlignment="1">
      <alignment horizontal="center"/>
    </xf>
    <xf numFmtId="0" fontId="43" fillId="0" borderId="0" xfId="0" applyFont="1" applyBorder="1"/>
    <xf numFmtId="1" fontId="44" fillId="0" borderId="1" xfId="0" applyNumberFormat="1" applyFont="1" applyBorder="1" applyAlignment="1">
      <alignment horizontal="center"/>
    </xf>
    <xf numFmtId="0" fontId="43" fillId="0" borderId="0" xfId="0" applyFont="1" applyFill="1"/>
    <xf numFmtId="39" fontId="43" fillId="0" borderId="0" xfId="0" applyNumberFormat="1" applyFont="1" applyFill="1" applyBorder="1"/>
    <xf numFmtId="9" fontId="43" fillId="0" borderId="0" xfId="2" applyFont="1" applyFill="1" applyBorder="1"/>
    <xf numFmtId="0" fontId="44" fillId="0" borderId="0" xfId="0" applyNumberFormat="1" applyFont="1" applyFill="1" applyProtection="1">
      <protection locked="0"/>
    </xf>
    <xf numFmtId="9" fontId="43" fillId="0" borderId="0" xfId="2" applyFont="1" applyFill="1"/>
    <xf numFmtId="0" fontId="43" fillId="0" borderId="0" xfId="0" applyNumberFormat="1" applyFont="1" applyFill="1" applyProtection="1">
      <protection locked="0"/>
    </xf>
    <xf numFmtId="165" fontId="43" fillId="0" borderId="0" xfId="0" applyNumberFormat="1" applyFont="1" applyFill="1" applyBorder="1"/>
    <xf numFmtId="0" fontId="44" fillId="0" borderId="0" xfId="0" applyNumberFormat="1" applyFont="1" applyFill="1" applyBorder="1" applyProtection="1">
      <protection locked="0"/>
    </xf>
    <xf numFmtId="165" fontId="44" fillId="0" borderId="0" xfId="0" applyNumberFormat="1" applyFont="1" applyFill="1" applyBorder="1"/>
    <xf numFmtId="0" fontId="43" fillId="0" borderId="0" xfId="0" applyFont="1" applyProtection="1">
      <protection locked="0"/>
    </xf>
    <xf numFmtId="165" fontId="43" fillId="0" borderId="0" xfId="0" applyNumberFormat="1" applyFont="1" applyFill="1"/>
    <xf numFmtId="0" fontId="44" fillId="0" borderId="0" xfId="0" applyNumberFormat="1" applyFont="1" applyFill="1" applyAlignment="1" applyProtection="1">
      <alignment wrapText="1"/>
      <protection locked="0"/>
    </xf>
    <xf numFmtId="0" fontId="43" fillId="0" borderId="0" xfId="0" applyNumberFormat="1" applyFont="1" applyFill="1" applyBorder="1" applyProtection="1">
      <protection locked="0"/>
    </xf>
    <xf numFmtId="39" fontId="43" fillId="0" borderId="0" xfId="0" applyNumberFormat="1" applyFont="1" applyFill="1"/>
    <xf numFmtId="0" fontId="35" fillId="2" borderId="0" xfId="0" applyFont="1" applyFill="1" applyBorder="1"/>
    <xf numFmtId="0" fontId="16" fillId="2" borderId="0" xfId="0" applyFont="1" applyFill="1" applyBorder="1"/>
    <xf numFmtId="0" fontId="45" fillId="0" borderId="0" xfId="0" applyFont="1" applyFill="1" applyAlignment="1">
      <alignment horizontal="left"/>
    </xf>
    <xf numFmtId="0" fontId="46" fillId="0" borderId="0" xfId="0" applyNumberFormat="1" applyFont="1" applyFill="1" applyBorder="1" applyAlignment="1">
      <alignment horizontal="center" vertical="center"/>
    </xf>
    <xf numFmtId="0" fontId="46" fillId="0" borderId="8" xfId="0" applyNumberFormat="1" applyFont="1" applyFill="1" applyBorder="1" applyAlignment="1">
      <alignment horizontal="center" vertical="center"/>
    </xf>
    <xf numFmtId="9" fontId="46" fillId="0" borderId="0" xfId="2" applyFont="1" applyFill="1" applyBorder="1" applyAlignment="1">
      <alignment horizontal="center" vertical="center"/>
    </xf>
    <xf numFmtId="0" fontId="45" fillId="0" borderId="0" xfId="9" applyFont="1" applyFill="1" applyAlignment="1">
      <alignment horizontal="left"/>
    </xf>
    <xf numFmtId="0" fontId="45" fillId="0" borderId="0" xfId="0" applyFont="1" applyFill="1" applyBorder="1" applyAlignment="1">
      <alignment horizontal="center" vertical="center"/>
    </xf>
    <xf numFmtId="9" fontId="47" fillId="0" borderId="0" xfId="2" applyFont="1" applyFill="1" applyBorder="1" applyAlignment="1">
      <alignment horizontal="center" vertical="center"/>
    </xf>
    <xf numFmtId="0" fontId="43" fillId="0" borderId="0" xfId="0" applyFont="1" applyFill="1" applyAlignment="1">
      <alignment horizontal="center" vertical="center"/>
    </xf>
    <xf numFmtId="0" fontId="44" fillId="0" borderId="0" xfId="9" applyFont="1" applyFill="1" applyBorder="1"/>
    <xf numFmtId="0" fontId="43" fillId="0" borderId="0" xfId="9" applyFont="1" applyFill="1" applyBorder="1"/>
    <xf numFmtId="0" fontId="43" fillId="0" borderId="0" xfId="9" applyFont="1" applyFill="1" applyBorder="1" applyAlignment="1">
      <alignment horizontal="left"/>
    </xf>
    <xf numFmtId="0" fontId="44" fillId="0" borderId="0" xfId="9" applyFont="1" applyAlignment="1">
      <alignment horizontal="right"/>
    </xf>
    <xf numFmtId="0" fontId="43" fillId="0" borderId="0" xfId="0" applyFont="1" applyFill="1" applyBorder="1"/>
    <xf numFmtId="165" fontId="45" fillId="0" borderId="0" xfId="0" applyNumberFormat="1" applyFont="1" applyFill="1" applyAlignment="1">
      <alignment horizontal="center"/>
    </xf>
    <xf numFmtId="9" fontId="47" fillId="0" borderId="0" xfId="2" applyFont="1" applyFill="1" applyBorder="1" applyAlignment="1">
      <alignment horizontal="center"/>
    </xf>
    <xf numFmtId="41" fontId="44" fillId="0" borderId="0" xfId="9" applyNumberFormat="1" applyFont="1" applyFill="1" applyBorder="1"/>
    <xf numFmtId="43" fontId="43" fillId="0" borderId="0" xfId="9" applyNumberFormat="1" applyFont="1" applyFill="1" applyBorder="1"/>
    <xf numFmtId="43" fontId="43" fillId="0" borderId="0" xfId="0" applyNumberFormat="1" applyFont="1" applyFill="1" applyBorder="1"/>
    <xf numFmtId="43" fontId="44" fillId="0" borderId="0" xfId="0" applyNumberFormat="1" applyFont="1" applyFill="1" applyBorder="1"/>
    <xf numFmtId="0" fontId="44" fillId="0" borderId="0" xfId="0" applyFont="1" applyFill="1" applyBorder="1"/>
    <xf numFmtId="43" fontId="44" fillId="0" borderId="0" xfId="9" applyNumberFormat="1" applyFont="1" applyFill="1" applyBorder="1" applyAlignment="1">
      <alignment horizontal="left"/>
    </xf>
    <xf numFmtId="43" fontId="44" fillId="0" borderId="0" xfId="9" applyNumberFormat="1" applyFont="1" applyFill="1" applyBorder="1"/>
    <xf numFmtId="43" fontId="11" fillId="0" borderId="0" xfId="0" applyNumberFormat="1" applyFont="1" applyAlignment="1">
      <alignment horizontal="center" vertical="center"/>
    </xf>
    <xf numFmtId="171" fontId="44" fillId="0" borderId="1" xfId="0" applyNumberFormat="1" applyFont="1" applyFill="1" applyBorder="1"/>
    <xf numFmtId="171" fontId="43" fillId="0" borderId="0" xfId="0" applyNumberFormat="1" applyFont="1" applyFill="1"/>
    <xf numFmtId="171" fontId="43" fillId="0" borderId="0" xfId="0" applyNumberFormat="1" applyFont="1" applyFill="1" applyBorder="1"/>
    <xf numFmtId="171" fontId="44" fillId="0" borderId="3" xfId="0" applyNumberFormat="1" applyFont="1" applyFill="1" applyBorder="1"/>
    <xf numFmtId="171" fontId="44" fillId="0" borderId="0" xfId="0" applyNumberFormat="1" applyFont="1" applyFill="1" applyBorder="1"/>
    <xf numFmtId="171" fontId="43" fillId="0" borderId="1" xfId="0" applyNumberFormat="1" applyFont="1" applyFill="1" applyBorder="1"/>
    <xf numFmtId="171" fontId="44" fillId="0" borderId="2" xfId="0" applyNumberFormat="1" applyFont="1" applyFill="1" applyBorder="1"/>
    <xf numFmtId="171" fontId="44" fillId="0" borderId="0" xfId="0" applyNumberFormat="1" applyFont="1" applyFill="1"/>
    <xf numFmtId="171" fontId="43" fillId="0" borderId="0" xfId="2" applyNumberFormat="1" applyFont="1" applyFill="1"/>
    <xf numFmtId="171" fontId="43" fillId="0" borderId="0" xfId="2" applyNumberFormat="1" applyFont="1" applyFill="1" applyBorder="1"/>
    <xf numFmtId="171" fontId="43" fillId="0" borderId="0" xfId="0" applyNumberFormat="1" applyFont="1" applyBorder="1"/>
    <xf numFmtId="171" fontId="43" fillId="0" borderId="0" xfId="0" applyNumberFormat="1" applyFont="1" applyFill="1" applyBorder="1" applyProtection="1">
      <protection locked="0"/>
    </xf>
    <xf numFmtId="171" fontId="44" fillId="0" borderId="4" xfId="0" applyNumberFormat="1" applyFont="1" applyFill="1" applyBorder="1"/>
    <xf numFmtId="171" fontId="43" fillId="0" borderId="0" xfId="0" applyNumberFormat="1" applyFont="1" applyFill="1" applyProtection="1">
      <protection locked="0"/>
    </xf>
    <xf numFmtId="171" fontId="43" fillId="0" borderId="0" xfId="0" applyNumberFormat="1" applyFont="1" applyProtection="1">
      <protection locked="0"/>
    </xf>
    <xf numFmtId="171" fontId="43" fillId="0" borderId="0" xfId="0" applyNumberFormat="1" applyFont="1"/>
    <xf numFmtId="171" fontId="44" fillId="0" borderId="0" xfId="0" applyNumberFormat="1" applyFont="1" applyFill="1" applyProtection="1">
      <protection locked="0"/>
    </xf>
    <xf numFmtId="171" fontId="44" fillId="0" borderId="3" xfId="0" applyNumberFormat="1" applyFont="1" applyFill="1" applyBorder="1" applyProtection="1">
      <protection locked="0"/>
    </xf>
    <xf numFmtId="0" fontId="11" fillId="2" borderId="5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27" fillId="2" borderId="0" xfId="0" applyFont="1" applyFill="1" applyBorder="1" applyAlignment="1">
      <alignment horizontal="center"/>
    </xf>
  </cellXfs>
  <cellStyles count="109">
    <cellStyle name="Millares 2 3" xfId="107" xr:uid="{ED116FD2-0B0B-4028-B14F-EDF2BC1FCBC7}"/>
    <cellStyle name="Millares 4" xfId="106" xr:uid="{6F5256D0-93A3-4DF6-8FA9-E2F9C9AEB98A}"/>
    <cellStyle name="Moneda" xfId="1" builtinId="4"/>
    <cellStyle name="Moneda 2" xfId="4" xr:uid="{00000000-0005-0000-0000-000001000000}"/>
    <cellStyle name="Moneda 2 2" xfId="10" xr:uid="{00000000-0005-0000-0000-000002000000}"/>
    <cellStyle name="Moneda 2 2 2" xfId="46" xr:uid="{BE2CD6F4-F13F-447C-B975-36BA2FA07200}"/>
    <cellStyle name="Moneda 2 2 3" xfId="77" xr:uid="{184E5181-4622-4EB9-A3F3-5DAF95ABF5ED}"/>
    <cellStyle name="Moneda 2 3" xfId="42" xr:uid="{417B6E5C-5158-4D80-8207-D8168BA78BB6}"/>
    <cellStyle name="Moneda 2 4" xfId="73" xr:uid="{AF6CDFB8-E6F0-46A4-9BAE-FE3EA2105E95}"/>
    <cellStyle name="Moneda 3" xfId="41" xr:uid="{82185E08-477E-49BD-BFE0-2E84B46B04C1}"/>
    <cellStyle name="Normal" xfId="0" builtinId="0"/>
    <cellStyle name="Normal 10" xfId="104" xr:uid="{28D1D923-790E-4110-BF15-8CFD5DDDCAAC}"/>
    <cellStyle name="Normal 10 2" xfId="16" xr:uid="{00000000-0005-0000-0000-000004000000}"/>
    <cellStyle name="Normal 10 2 2" xfId="32" xr:uid="{00000000-0005-0000-0000-000005000000}"/>
    <cellStyle name="Normal 10 2 2 2" xfId="64" xr:uid="{A38E7508-34E2-4335-8EF4-5699186466F3}"/>
    <cellStyle name="Normal 10 2 2 3" xfId="95" xr:uid="{F4800AAA-7126-4A27-9699-64AFC0F0BAE1}"/>
    <cellStyle name="Normal 10 2 3" xfId="50" xr:uid="{5996C23D-1009-4AA7-A33D-A5DFA9E8E07C}"/>
    <cellStyle name="Normal 10 2 4" xfId="81" xr:uid="{52B0FC28-D0E1-4486-8F96-10D5E65CD071}"/>
    <cellStyle name="Normal 11" xfId="20" xr:uid="{00000000-0005-0000-0000-000006000000}"/>
    <cellStyle name="Normal 11 2" xfId="34" xr:uid="{00000000-0005-0000-0000-000007000000}"/>
    <cellStyle name="Normal 11 2 2" xfId="66" xr:uid="{8AD9FB39-E7DA-47B9-9680-9BC885106E7D}"/>
    <cellStyle name="Normal 11 2 3" xfId="97" xr:uid="{4F3E5CF4-C88D-41E2-A3A4-1280C2B48ECF}"/>
    <cellStyle name="Normal 11 3" xfId="52" xr:uid="{EB804744-2C13-4F9F-AD58-E1AC0CCAC903}"/>
    <cellStyle name="Normal 11 4" xfId="83" xr:uid="{C67B44F0-E034-4CCA-A7AF-1A802BDBC3E1}"/>
    <cellStyle name="Normal 12" xfId="18" xr:uid="{00000000-0005-0000-0000-000008000000}"/>
    <cellStyle name="Normal 13" xfId="19" xr:uid="{00000000-0005-0000-0000-000009000000}"/>
    <cellStyle name="Normal 16" xfId="108" xr:uid="{53E7FA80-7166-402A-A1EB-224C67B8A80F}"/>
    <cellStyle name="Normal 2" xfId="3" xr:uid="{00000000-0005-0000-0000-00000A000000}"/>
    <cellStyle name="Normal 2 2" xfId="105" xr:uid="{BBEB42FA-81DE-43DD-B0D4-E8845B8406C3}"/>
    <cellStyle name="Normal 3" xfId="6" xr:uid="{00000000-0005-0000-0000-00000B000000}"/>
    <cellStyle name="Normal 3 2" xfId="22" xr:uid="{00000000-0005-0000-0000-00000C000000}"/>
    <cellStyle name="Normal 3 2 2" xfId="36" xr:uid="{00000000-0005-0000-0000-00000D000000}"/>
    <cellStyle name="Normal 3 2 2 2" xfId="68" xr:uid="{4740CE4F-756B-407A-890E-533378CE487C}"/>
    <cellStyle name="Normal 3 2 2 3" xfId="99" xr:uid="{DDA2549C-36F4-419E-A9DC-BF0CA4086D9B}"/>
    <cellStyle name="Normal 3 2 3" xfId="54" xr:uid="{D5F9A69C-DF49-49BC-A920-BDEB79CAD675}"/>
    <cellStyle name="Normal 3 2 4" xfId="85" xr:uid="{4B34F53A-43F7-42B7-9683-9BF3D0D89148}"/>
    <cellStyle name="Normal 3 3" xfId="12" xr:uid="{00000000-0005-0000-0000-00000E000000}"/>
    <cellStyle name="Normal 3 3 2" xfId="29" xr:uid="{00000000-0005-0000-0000-00000F000000}"/>
    <cellStyle name="Normal 3 3 2 2" xfId="61" xr:uid="{DB497566-A98C-499D-88C5-ED3FB67A6A40}"/>
    <cellStyle name="Normal 3 3 2 3" xfId="92" xr:uid="{827260FA-D8DC-4CF1-8C54-538AA7F78CD8}"/>
    <cellStyle name="Normal 3 3 3" xfId="47" xr:uid="{4C3C097C-3018-4EA9-9430-3A67DDE42337}"/>
    <cellStyle name="Normal 3 3 4" xfId="78" xr:uid="{11C32176-6333-4E07-A3FD-A0C0D53E1FB5}"/>
    <cellStyle name="Normal 3 4" xfId="26" xr:uid="{00000000-0005-0000-0000-000010000000}"/>
    <cellStyle name="Normal 3 4 2" xfId="58" xr:uid="{ECF3D9AC-F737-4E88-9B96-855F106A2740}"/>
    <cellStyle name="Normal 3 4 3" xfId="89" xr:uid="{67A50FF3-A683-4B20-8E77-24DBDA95E62D}"/>
    <cellStyle name="Normal 3 5" xfId="43" xr:uid="{E43C737B-488A-46C5-A8A5-5A7D0D634DFE}"/>
    <cellStyle name="Normal 3 6" xfId="74" xr:uid="{B1B238BE-B10E-401E-92C9-BDC5188009E2}"/>
    <cellStyle name="Normal 4" xfId="7" xr:uid="{00000000-0005-0000-0000-000011000000}"/>
    <cellStyle name="Normal 4 2" xfId="23" xr:uid="{00000000-0005-0000-0000-000012000000}"/>
    <cellStyle name="Normal 4 2 2" xfId="37" xr:uid="{00000000-0005-0000-0000-000013000000}"/>
    <cellStyle name="Normal 4 2 2 2" xfId="69" xr:uid="{A23D81C0-5D66-47F3-B0E3-90E33C321D90}"/>
    <cellStyle name="Normal 4 2 2 3" xfId="100" xr:uid="{940623B1-7F60-4DA1-8481-8821E01DB43F}"/>
    <cellStyle name="Normal 4 2 3" xfId="55" xr:uid="{6A20DE50-CDEE-4FBF-9767-20A22E5B336D}"/>
    <cellStyle name="Normal 4 2 4" xfId="86" xr:uid="{D9DA1ED1-861F-4239-B634-E03E410588FF}"/>
    <cellStyle name="Normal 4 3" xfId="13" xr:uid="{00000000-0005-0000-0000-000014000000}"/>
    <cellStyle name="Normal 4 3 2" xfId="30" xr:uid="{00000000-0005-0000-0000-000015000000}"/>
    <cellStyle name="Normal 4 3 2 2" xfId="62" xr:uid="{45A86BFB-AC48-4CAA-AA4B-98C1985253AE}"/>
    <cellStyle name="Normal 4 3 2 3" xfId="93" xr:uid="{E1589C98-7DEC-4E20-8928-F13740531D93}"/>
    <cellStyle name="Normal 4 3 3" xfId="48" xr:uid="{47FC5745-B3BF-4F6F-A947-C408464CB042}"/>
    <cellStyle name="Normal 4 3 4" xfId="79" xr:uid="{88F4805A-DDB0-48E5-AACA-D6388E7415B3}"/>
    <cellStyle name="Normal 4 4" xfId="27" xr:uid="{00000000-0005-0000-0000-000016000000}"/>
    <cellStyle name="Normal 4 4 2" xfId="59" xr:uid="{FADDC21C-8412-49A2-B437-00B7213B45FA}"/>
    <cellStyle name="Normal 4 4 3" xfId="90" xr:uid="{B3605C80-76F4-4BE0-8807-D55D922AD50E}"/>
    <cellStyle name="Normal 4 5" xfId="44" xr:uid="{DE87EE77-5724-48B6-AA08-F7F53491EF79}"/>
    <cellStyle name="Normal 4 6" xfId="75" xr:uid="{84FC11C3-FC75-4CB0-9DD7-E6F2EA54C0FA}"/>
    <cellStyle name="Normal 5" xfId="8" xr:uid="{00000000-0005-0000-0000-000017000000}"/>
    <cellStyle name="Normal 5 2" xfId="24" xr:uid="{00000000-0005-0000-0000-000018000000}"/>
    <cellStyle name="Normal 5 2 2" xfId="38" xr:uid="{00000000-0005-0000-0000-000019000000}"/>
    <cellStyle name="Normal 5 2 2 2" xfId="70" xr:uid="{94F2BB7B-9350-4203-AB25-09F4CF6AD57F}"/>
    <cellStyle name="Normal 5 2 2 3" xfId="101" xr:uid="{159CBDEC-06E8-4E4C-97E6-12E8001B4356}"/>
    <cellStyle name="Normal 5 2 3" xfId="56" xr:uid="{5BE90947-FFAA-4DD1-83C8-C84C78454946}"/>
    <cellStyle name="Normal 5 2 4" xfId="87" xr:uid="{B66CA67A-B52C-435C-AE3F-7DDDDCB6A6A3}"/>
    <cellStyle name="Normal 5 3" xfId="14" xr:uid="{00000000-0005-0000-0000-00001A000000}"/>
    <cellStyle name="Normal 5 3 2" xfId="31" xr:uid="{00000000-0005-0000-0000-00001B000000}"/>
    <cellStyle name="Normal 5 3 2 2" xfId="63" xr:uid="{DA567CA7-DADF-43AE-94EF-B8787AB7C092}"/>
    <cellStyle name="Normal 5 3 2 3" xfId="94" xr:uid="{C52AB375-DC0D-401A-8ECD-94FBF3F7188C}"/>
    <cellStyle name="Normal 5 3 3" xfId="49" xr:uid="{8AC683C4-5479-420A-9B04-0C00D895B7B8}"/>
    <cellStyle name="Normal 5 3 4" xfId="80" xr:uid="{74038EA4-53B5-47F9-A112-17753A5F9D93}"/>
    <cellStyle name="Normal 5 4" xfId="28" xr:uid="{00000000-0005-0000-0000-00001C000000}"/>
    <cellStyle name="Normal 5 4 2" xfId="60" xr:uid="{DBBA77D9-B60B-4E8C-8BAC-A0256C2FC4B4}"/>
    <cellStyle name="Normal 5 4 3" xfId="91" xr:uid="{9BB3DE9F-4956-471C-B937-659537C6C1C6}"/>
    <cellStyle name="Normal 5 5" xfId="45" xr:uid="{28ADC8EB-655D-4AE3-8A6C-8C043B9F5B7F}"/>
    <cellStyle name="Normal 5 6" xfId="76" xr:uid="{56F7304A-B95E-46A1-BCAA-F067D80FE578}"/>
    <cellStyle name="Normal 6" xfId="9" xr:uid="{00000000-0005-0000-0000-00001D000000}"/>
    <cellStyle name="Normal 7" xfId="25" xr:uid="{00000000-0005-0000-0000-00001E000000}"/>
    <cellStyle name="Normal 7 2" xfId="21" xr:uid="{00000000-0005-0000-0000-00001F000000}"/>
    <cellStyle name="Normal 7 2 2" xfId="35" xr:uid="{00000000-0005-0000-0000-000020000000}"/>
    <cellStyle name="Normal 7 2 2 2" xfId="67" xr:uid="{0FBE2A32-F75E-43B1-9DA7-77E7241868A3}"/>
    <cellStyle name="Normal 7 2 2 3" xfId="98" xr:uid="{6C2E3096-F0E8-4E8D-8D10-0616E391A2A2}"/>
    <cellStyle name="Normal 7 2 3" xfId="53" xr:uid="{A3575AE6-E787-4607-8269-C9083DF902B1}"/>
    <cellStyle name="Normal 7 2 4" xfId="84" xr:uid="{D8329784-169B-4BB3-8197-D43FD91121C0}"/>
    <cellStyle name="Normal 7 3" xfId="39" xr:uid="{00000000-0005-0000-0000-000021000000}"/>
    <cellStyle name="Normal 7 3 2" xfId="71" xr:uid="{FF2739E9-61F7-48CA-855E-86EE8E432BAE}"/>
    <cellStyle name="Normal 7 3 3" xfId="102" xr:uid="{168C82C0-0944-43DA-93AB-9359E65052FF}"/>
    <cellStyle name="Normal 7 4" xfId="57" xr:uid="{193276B7-8C20-420A-9086-D60BFADFAADC}"/>
    <cellStyle name="Normal 7 5" xfId="88" xr:uid="{BA0D832A-39F6-47CA-B8FE-E7F51FA9690F}"/>
    <cellStyle name="Normal 8" xfId="40" xr:uid="{00000000-0005-0000-0000-000022000000}"/>
    <cellStyle name="Normal 8 2" xfId="17" xr:uid="{00000000-0005-0000-0000-000023000000}"/>
    <cellStyle name="Normal 8 2 2" xfId="33" xr:uid="{00000000-0005-0000-0000-000024000000}"/>
    <cellStyle name="Normal 8 2 2 2" xfId="65" xr:uid="{48FCDE0B-4A83-497F-870E-F9310FD76561}"/>
    <cellStyle name="Normal 8 2 2 3" xfId="96" xr:uid="{A7BD58EA-39F3-4EC2-B0CC-67BEB7FCE4B6}"/>
    <cellStyle name="Normal 8 2 3" xfId="51" xr:uid="{59C23FBA-2BE3-419D-8BA4-FA3ED6667A11}"/>
    <cellStyle name="Normal 8 2 4" xfId="82" xr:uid="{C6ECDBEC-0EAE-4ACF-B4AA-5050C80EEAB1}"/>
    <cellStyle name="Normal 8 3" xfId="72" xr:uid="{3E7ED491-E317-43B4-85F6-4C57F621B533}"/>
    <cellStyle name="Normal 8 4" xfId="103" xr:uid="{5D3384A5-A608-4D4D-B48A-4187B10E110C}"/>
    <cellStyle name="Normal 9" xfId="15" xr:uid="{00000000-0005-0000-0000-000025000000}"/>
    <cellStyle name="Porcentaje" xfId="2" builtinId="5"/>
    <cellStyle name="Porcentaje 2" xfId="5" xr:uid="{00000000-0005-0000-0000-000027000000}"/>
    <cellStyle name="Porcentaje 2 2" xfId="11" xr:uid="{00000000-0005-0000-0000-00002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57149</xdr:rowOff>
    </xdr:from>
    <xdr:to>
      <xdr:col>0</xdr:col>
      <xdr:colOff>1771650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57149"/>
          <a:ext cx="1666875" cy="5715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430741</xdr:colOff>
      <xdr:row>0</xdr:row>
      <xdr:rowOff>85723</xdr:rowOff>
    </xdr:from>
    <xdr:to>
      <xdr:col>1</xdr:col>
      <xdr:colOff>1967995</xdr:colOff>
      <xdr:row>3</xdr:row>
      <xdr:rowOff>116416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991" y="85723"/>
          <a:ext cx="2299254" cy="7080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1</xdr:row>
      <xdr:rowOff>109536</xdr:rowOff>
    </xdr:from>
    <xdr:to>
      <xdr:col>2</xdr:col>
      <xdr:colOff>2118829</xdr:colOff>
      <xdr:row>4</xdr:row>
      <xdr:rowOff>178592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7EAA99D-D4F0-4964-8FE2-29EB735F75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356" y="276224"/>
          <a:ext cx="2399817" cy="8072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38099</xdr:rowOff>
    </xdr:from>
    <xdr:to>
      <xdr:col>2</xdr:col>
      <xdr:colOff>1512419</xdr:colOff>
      <xdr:row>3</xdr:row>
      <xdr:rowOff>95249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671925F-3CDD-4F53-BD47-38925E01D2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38099"/>
          <a:ext cx="1874369" cy="6762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104774</xdr:colOff>
      <xdr:row>0</xdr:row>
      <xdr:rowOff>47627</xdr:rowOff>
    </xdr:from>
    <xdr:to>
      <xdr:col>1</xdr:col>
      <xdr:colOff>1895475</xdr:colOff>
      <xdr:row>3</xdr:row>
      <xdr:rowOff>103735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4D6B661-C318-4B00-82EE-F897FD9A9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4" y="371477"/>
          <a:ext cx="1790701" cy="703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240242</xdr:colOff>
      <xdr:row>1</xdr:row>
      <xdr:rowOff>6349</xdr:rowOff>
    </xdr:from>
    <xdr:to>
      <xdr:col>1</xdr:col>
      <xdr:colOff>2101850</xdr:colOff>
      <xdr:row>4</xdr:row>
      <xdr:rowOff>73024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E08490C0-85F9-4B2E-A6A4-678C407B13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42" y="63499"/>
          <a:ext cx="2109258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58B9D-0969-4B71-9A06-7E10A417FBDC}">
  <dimension ref="B1:R10"/>
  <sheetViews>
    <sheetView workbookViewId="0">
      <selection activeCell="E9" sqref="E9"/>
    </sheetView>
  </sheetViews>
  <sheetFormatPr baseColWidth="10" defaultRowHeight="12.75" x14ac:dyDescent="0.2"/>
  <cols>
    <col min="1" max="1" width="2.42578125" customWidth="1"/>
    <col min="2" max="2" width="8.85546875" customWidth="1"/>
    <col min="3" max="3" width="9.140625" customWidth="1"/>
    <col min="4" max="4" width="1.5703125" customWidth="1"/>
    <col min="5" max="5" width="11.42578125" style="176"/>
    <col min="6" max="6" width="1.5703125" customWidth="1"/>
    <col min="8" max="8" width="1.5703125" customWidth="1"/>
    <col min="9" max="9" width="11.42578125" style="176"/>
    <col min="10" max="10" width="1.5703125" customWidth="1"/>
    <col min="12" max="12" width="1.5703125" customWidth="1"/>
    <col min="14" max="14" width="4" style="34" customWidth="1"/>
    <col min="15" max="15" width="11.42578125" style="34"/>
    <col min="17" max="18" width="16" style="40" customWidth="1"/>
  </cols>
  <sheetData>
    <row r="1" spans="2:18" s="11" customFormat="1" x14ac:dyDescent="0.25">
      <c r="C1" s="12"/>
      <c r="D1" s="13"/>
      <c r="E1" s="169"/>
      <c r="F1" s="13"/>
      <c r="G1" s="12"/>
      <c r="H1" s="13"/>
      <c r="I1" s="169"/>
      <c r="J1" s="13"/>
      <c r="K1" s="12"/>
      <c r="L1" s="13"/>
      <c r="M1" s="12"/>
      <c r="N1" s="12"/>
      <c r="O1" s="12"/>
      <c r="Q1" s="38"/>
      <c r="R1" s="38"/>
    </row>
    <row r="2" spans="2:18" s="11" customFormat="1" x14ac:dyDescent="0.25">
      <c r="B2" s="20"/>
      <c r="C2" s="21"/>
      <c r="D2" s="22"/>
      <c r="E2" s="170"/>
      <c r="F2" s="22"/>
      <c r="G2" s="21"/>
      <c r="H2" s="22"/>
      <c r="I2" s="170"/>
      <c r="J2" s="22"/>
      <c r="K2" s="21"/>
      <c r="L2" s="22"/>
      <c r="M2" s="21"/>
      <c r="N2" s="25"/>
      <c r="O2" s="25"/>
      <c r="Q2" s="38"/>
      <c r="R2" s="38"/>
    </row>
    <row r="3" spans="2:18" s="11" customFormat="1" ht="15.75" x14ac:dyDescent="0.25">
      <c r="B3" s="19" t="s">
        <v>65</v>
      </c>
      <c r="C3" s="25"/>
      <c r="D3" s="24"/>
      <c r="E3" s="171"/>
      <c r="F3" s="26"/>
      <c r="G3" s="25"/>
      <c r="H3" s="26"/>
      <c r="I3" s="171"/>
      <c r="J3" s="26"/>
      <c r="K3" s="25"/>
      <c r="L3" s="26"/>
      <c r="M3" s="25"/>
      <c r="N3" s="25"/>
      <c r="O3" s="25"/>
      <c r="Q3" s="38"/>
      <c r="R3" s="38"/>
    </row>
    <row r="4" spans="2:18" s="11" customFormat="1" ht="13.5" x14ac:dyDescent="0.25">
      <c r="B4" s="23"/>
      <c r="C4" s="27"/>
      <c r="D4" s="28"/>
      <c r="E4" s="171"/>
      <c r="F4" s="26"/>
      <c r="G4" s="25"/>
      <c r="H4" s="26"/>
      <c r="I4" s="171"/>
      <c r="J4" s="26"/>
      <c r="K4" s="25"/>
      <c r="L4" s="26"/>
      <c r="M4" s="25"/>
      <c r="N4" s="25"/>
      <c r="O4" s="25"/>
      <c r="Q4" s="38"/>
      <c r="R4" s="38"/>
    </row>
    <row r="5" spans="2:18" s="11" customFormat="1" x14ac:dyDescent="0.25">
      <c r="B5" s="29"/>
      <c r="C5" s="30"/>
      <c r="D5" s="31"/>
      <c r="E5" s="172"/>
      <c r="F5" s="31"/>
      <c r="G5" s="32"/>
      <c r="H5" s="31"/>
      <c r="I5" s="172"/>
      <c r="J5" s="31"/>
      <c r="K5" s="32"/>
      <c r="L5" s="31"/>
      <c r="M5" s="32"/>
      <c r="N5" s="25"/>
      <c r="O5" s="25"/>
      <c r="Q5" s="38"/>
      <c r="R5" s="38"/>
    </row>
    <row r="6" spans="2:18" s="11" customFormat="1" x14ac:dyDescent="0.25">
      <c r="C6" s="3"/>
      <c r="D6" s="4"/>
      <c r="E6" s="169"/>
      <c r="F6" s="13"/>
      <c r="G6" s="12"/>
      <c r="H6" s="13"/>
      <c r="I6" s="169"/>
      <c r="J6" s="13"/>
      <c r="K6" s="12"/>
      <c r="L6" s="13"/>
      <c r="M6" s="12"/>
      <c r="N6" s="12"/>
      <c r="O6" s="12"/>
      <c r="Q6" s="38" t="s">
        <v>67</v>
      </c>
      <c r="R6" s="38"/>
    </row>
    <row r="7" spans="2:18" s="11" customFormat="1" x14ac:dyDescent="0.25">
      <c r="C7" s="10" t="s">
        <v>8</v>
      </c>
      <c r="D7" s="9"/>
      <c r="E7" s="173" t="s">
        <v>9</v>
      </c>
      <c r="F7" s="9"/>
      <c r="G7" s="10" t="s">
        <v>8</v>
      </c>
      <c r="H7" s="9"/>
      <c r="I7" s="173" t="s">
        <v>9</v>
      </c>
      <c r="J7" s="9"/>
      <c r="K7" s="10" t="s">
        <v>8</v>
      </c>
      <c r="L7" s="9"/>
      <c r="M7" s="10" t="s">
        <v>9</v>
      </c>
      <c r="N7" s="10"/>
      <c r="O7" s="10"/>
      <c r="Q7" s="38"/>
      <c r="R7" s="38"/>
    </row>
    <row r="8" spans="2:18" s="11" customFormat="1" ht="11.25" customHeight="1" x14ac:dyDescent="0.25">
      <c r="B8" s="6" t="s">
        <v>4</v>
      </c>
      <c r="C8" s="8">
        <v>44531</v>
      </c>
      <c r="D8" s="9"/>
      <c r="E8" s="174">
        <v>44197</v>
      </c>
      <c r="F8" s="9"/>
      <c r="G8" s="8">
        <v>44166</v>
      </c>
      <c r="H8" s="9"/>
      <c r="I8" s="174">
        <v>43831</v>
      </c>
      <c r="J8" s="9"/>
      <c r="K8" s="8">
        <v>43800</v>
      </c>
      <c r="L8" s="9"/>
      <c r="M8" s="8">
        <v>43466</v>
      </c>
      <c r="N8" s="8"/>
      <c r="O8" s="8">
        <v>43831</v>
      </c>
      <c r="Q8" s="39" t="s">
        <v>165</v>
      </c>
      <c r="R8" s="38" t="s">
        <v>70</v>
      </c>
    </row>
    <row r="9" spans="2:18" s="11" customFormat="1" x14ac:dyDescent="0.25">
      <c r="B9" s="6" t="s">
        <v>5</v>
      </c>
      <c r="C9" s="7">
        <v>44561</v>
      </c>
      <c r="D9" s="9"/>
      <c r="E9" s="175">
        <v>44561</v>
      </c>
      <c r="F9" s="9"/>
      <c r="G9" s="7">
        <v>44196</v>
      </c>
      <c r="H9" s="9"/>
      <c r="I9" s="175">
        <v>44196</v>
      </c>
      <c r="J9" s="9"/>
      <c r="K9" s="7">
        <v>43830</v>
      </c>
      <c r="L9" s="9"/>
      <c r="M9" s="7">
        <v>43830</v>
      </c>
      <c r="N9" s="8"/>
      <c r="O9" s="8">
        <v>44196</v>
      </c>
      <c r="Q9" s="39" t="s">
        <v>68</v>
      </c>
      <c r="R9" s="38" t="s">
        <v>70</v>
      </c>
    </row>
    <row r="10" spans="2:18" ht="13.5" x14ac:dyDescent="0.25">
      <c r="Q10" s="39" t="s">
        <v>69</v>
      </c>
      <c r="R10" s="38" t="s">
        <v>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G58"/>
  <sheetViews>
    <sheetView tabSelected="1" view="pageBreakPreview" zoomScale="115" zoomScaleNormal="100" zoomScaleSheetLayoutView="115" workbookViewId="0">
      <selection activeCell="A20" sqref="A20"/>
    </sheetView>
  </sheetViews>
  <sheetFormatPr baseColWidth="10" defaultRowHeight="12.75" x14ac:dyDescent="0.2"/>
  <cols>
    <col min="1" max="1" width="36.140625" style="35" customWidth="1"/>
    <col min="2" max="2" width="5.140625" style="35" customWidth="1"/>
    <col min="3" max="3" width="23.28515625" style="35" customWidth="1"/>
    <col min="4" max="4" width="5" style="185" customWidth="1"/>
    <col min="5" max="5" width="23.28515625" style="5" customWidth="1"/>
    <col min="6" max="16384" width="11.42578125" style="35"/>
  </cols>
  <sheetData>
    <row r="1" spans="1:7" ht="19.5" customHeight="1" x14ac:dyDescent="0.2">
      <c r="A1" s="251"/>
      <c r="B1" s="177" t="s">
        <v>65</v>
      </c>
      <c r="C1" s="177"/>
      <c r="D1" s="177"/>
      <c r="E1" s="177"/>
    </row>
    <row r="2" spans="1:7" ht="15.75" customHeight="1" x14ac:dyDescent="0.2">
      <c r="A2" s="252"/>
      <c r="B2" s="178" t="s">
        <v>168</v>
      </c>
      <c r="C2" s="179"/>
      <c r="D2" s="179"/>
      <c r="E2" s="179"/>
    </row>
    <row r="3" spans="1:7" ht="13.5" customHeight="1" x14ac:dyDescent="0.2">
      <c r="A3" s="252"/>
      <c r="B3" s="14" t="s">
        <v>6</v>
      </c>
      <c r="C3" s="14"/>
      <c r="D3" s="14"/>
      <c r="E3" s="14"/>
    </row>
    <row r="4" spans="1:7" ht="13.5" customHeight="1" x14ac:dyDescent="0.2">
      <c r="A4" s="253"/>
      <c r="B4" s="93" t="s">
        <v>7</v>
      </c>
      <c r="C4" s="93"/>
      <c r="D4" s="93"/>
      <c r="E4" s="93"/>
      <c r="F4" s="5"/>
    </row>
    <row r="5" spans="1:7" x14ac:dyDescent="0.2">
      <c r="A5" s="180"/>
      <c r="B5" s="181"/>
      <c r="C5" s="181"/>
      <c r="D5" s="182"/>
      <c r="E5" s="181"/>
      <c r="F5" s="5"/>
    </row>
    <row r="6" spans="1:7" s="188" customFormat="1" ht="16.5" thickBot="1" x14ac:dyDescent="0.3">
      <c r="A6" s="210"/>
      <c r="B6" s="211"/>
      <c r="C6" s="212">
        <v>2021</v>
      </c>
      <c r="D6" s="213"/>
      <c r="E6" s="212">
        <v>2020</v>
      </c>
      <c r="F6" s="194"/>
    </row>
    <row r="7" spans="1:7" s="188" customFormat="1" ht="15.75" x14ac:dyDescent="0.25">
      <c r="A7" s="214" t="s">
        <v>14</v>
      </c>
      <c r="B7" s="215"/>
      <c r="C7" s="215"/>
      <c r="D7" s="216"/>
      <c r="E7" s="217"/>
      <c r="F7" s="194"/>
    </row>
    <row r="8" spans="1:7" s="188" customFormat="1" ht="15.75" x14ac:dyDescent="0.25">
      <c r="A8" s="218" t="s">
        <v>15</v>
      </c>
      <c r="B8" s="202"/>
      <c r="C8" s="233">
        <f>SUM(C9:C15)</f>
        <v>9764331.6400000006</v>
      </c>
      <c r="D8" s="196"/>
      <c r="E8" s="233">
        <f>SUM(E9:E15)</f>
        <v>8095533.3100000005</v>
      </c>
      <c r="F8" s="194"/>
      <c r="G8" s="248"/>
    </row>
    <row r="9" spans="1:7" s="188" customFormat="1" ht="15.75" x14ac:dyDescent="0.25">
      <c r="A9" s="219" t="s">
        <v>16</v>
      </c>
      <c r="B9" s="204"/>
      <c r="C9" s="234">
        <v>2464683.67</v>
      </c>
      <c r="D9" s="196"/>
      <c r="E9" s="234">
        <v>1046826.08</v>
      </c>
      <c r="F9" s="194"/>
      <c r="G9" s="248"/>
    </row>
    <row r="10" spans="1:7" s="188" customFormat="1" ht="15.75" x14ac:dyDescent="0.25">
      <c r="A10" s="219" t="s">
        <v>17</v>
      </c>
      <c r="B10" s="204"/>
      <c r="C10" s="234">
        <v>47858.58</v>
      </c>
      <c r="D10" s="196"/>
      <c r="E10" s="234">
        <v>18125.330000000002</v>
      </c>
      <c r="F10" s="194"/>
      <c r="G10" s="248"/>
    </row>
    <row r="11" spans="1:7" s="188" customFormat="1" ht="15.75" x14ac:dyDescent="0.25">
      <c r="A11" s="219" t="s">
        <v>18</v>
      </c>
      <c r="B11" s="204"/>
      <c r="C11" s="234">
        <v>5659515.6100000003</v>
      </c>
      <c r="D11" s="196"/>
      <c r="E11" s="234">
        <v>5348193.22</v>
      </c>
      <c r="F11" s="194"/>
      <c r="G11" s="248"/>
    </row>
    <row r="12" spans="1:7" s="188" customFormat="1" ht="15.75" x14ac:dyDescent="0.25">
      <c r="A12" s="220" t="s">
        <v>19</v>
      </c>
      <c r="B12" s="204"/>
      <c r="C12" s="234">
        <v>493468.07999999996</v>
      </c>
      <c r="D12" s="196"/>
      <c r="E12" s="234">
        <v>760862.29</v>
      </c>
      <c r="F12" s="194"/>
      <c r="G12" s="248"/>
    </row>
    <row r="13" spans="1:7" s="188" customFormat="1" ht="15.75" x14ac:dyDescent="0.25">
      <c r="A13" s="220" t="s">
        <v>166</v>
      </c>
      <c r="B13" s="204"/>
      <c r="C13" s="234">
        <v>83116.23</v>
      </c>
      <c r="D13" s="196"/>
      <c r="E13" s="234">
        <v>0</v>
      </c>
      <c r="F13" s="194"/>
      <c r="G13" s="248"/>
    </row>
    <row r="14" spans="1:7" s="188" customFormat="1" ht="15.75" x14ac:dyDescent="0.25">
      <c r="A14" s="219" t="s">
        <v>20</v>
      </c>
      <c r="B14" s="204"/>
      <c r="C14" s="234">
        <v>971443.97</v>
      </c>
      <c r="D14" s="196"/>
      <c r="E14" s="234">
        <v>886861.70000000007</v>
      </c>
      <c r="F14" s="194"/>
      <c r="G14" s="248"/>
    </row>
    <row r="15" spans="1:7" s="188" customFormat="1" ht="15.75" x14ac:dyDescent="0.25">
      <c r="A15" s="219" t="s">
        <v>21</v>
      </c>
      <c r="B15" s="200"/>
      <c r="C15" s="235">
        <v>44245.5</v>
      </c>
      <c r="D15" s="196"/>
      <c r="E15" s="235">
        <v>34664.69</v>
      </c>
      <c r="F15" s="194"/>
      <c r="G15" s="248"/>
    </row>
    <row r="16" spans="1:7" s="188" customFormat="1" ht="15.75" x14ac:dyDescent="0.25">
      <c r="A16" s="218" t="s">
        <v>25</v>
      </c>
      <c r="B16" s="202"/>
      <c r="C16" s="233">
        <f>SUM(C17:C26)</f>
        <v>2300905.7600000002</v>
      </c>
      <c r="D16" s="196"/>
      <c r="E16" s="233">
        <f>SUM(E17:E26)</f>
        <v>2327088.86</v>
      </c>
      <c r="F16" s="194"/>
      <c r="G16" s="248"/>
    </row>
    <row r="17" spans="1:7" s="188" customFormat="1" ht="15.75" x14ac:dyDescent="0.25">
      <c r="A17" s="219" t="s">
        <v>26</v>
      </c>
      <c r="B17" s="204"/>
      <c r="C17" s="234">
        <v>93090.359999999942</v>
      </c>
      <c r="D17" s="196"/>
      <c r="E17" s="234">
        <v>112817.38999999997</v>
      </c>
      <c r="F17" s="194"/>
      <c r="G17" s="248"/>
    </row>
    <row r="18" spans="1:7" s="188" customFormat="1" ht="15.75" x14ac:dyDescent="0.25">
      <c r="A18" s="219" t="s">
        <v>27</v>
      </c>
      <c r="B18" s="204"/>
      <c r="C18" s="234">
        <v>1030816.11</v>
      </c>
      <c r="D18" s="196"/>
      <c r="E18" s="234">
        <v>1062712.98</v>
      </c>
      <c r="F18" s="194"/>
      <c r="G18" s="248"/>
    </row>
    <row r="19" spans="1:7" s="188" customFormat="1" ht="15.75" x14ac:dyDescent="0.25">
      <c r="A19" s="219" t="s">
        <v>28</v>
      </c>
      <c r="B19" s="204"/>
      <c r="C19" s="234">
        <v>39078.50999999998</v>
      </c>
      <c r="D19" s="196"/>
      <c r="E19" s="234">
        <v>63104.649999999994</v>
      </c>
      <c r="F19" s="194"/>
      <c r="G19" s="248"/>
    </row>
    <row r="20" spans="1:7" s="188" customFormat="1" ht="15.75" x14ac:dyDescent="0.25">
      <c r="A20" s="219" t="s">
        <v>29</v>
      </c>
      <c r="B20" s="200"/>
      <c r="C20" s="235">
        <v>5714.29</v>
      </c>
      <c r="D20" s="196"/>
      <c r="E20" s="235">
        <v>5714.29</v>
      </c>
      <c r="F20" s="194"/>
      <c r="G20" s="248"/>
    </row>
    <row r="21" spans="1:7" s="188" customFormat="1" ht="15.75" x14ac:dyDescent="0.25">
      <c r="A21" s="219" t="s">
        <v>30</v>
      </c>
      <c r="B21" s="200"/>
      <c r="C21" s="235">
        <v>45474</v>
      </c>
      <c r="D21" s="196"/>
      <c r="E21" s="235">
        <v>16712.84</v>
      </c>
      <c r="F21" s="194"/>
      <c r="G21" s="248"/>
    </row>
    <row r="22" spans="1:7" s="188" customFormat="1" ht="15.75" x14ac:dyDescent="0.25">
      <c r="A22" s="219" t="s">
        <v>31</v>
      </c>
      <c r="B22" s="200"/>
      <c r="C22" s="235">
        <v>0</v>
      </c>
      <c r="D22" s="196"/>
      <c r="E22" s="235">
        <v>57722.66</v>
      </c>
      <c r="F22" s="194"/>
      <c r="G22" s="248"/>
    </row>
    <row r="23" spans="1:7" s="188" customFormat="1" ht="15.75" x14ac:dyDescent="0.25">
      <c r="A23" s="219" t="s">
        <v>33</v>
      </c>
      <c r="B23" s="200"/>
      <c r="C23" s="235">
        <v>3075</v>
      </c>
      <c r="D23" s="196"/>
      <c r="E23" s="235">
        <v>3075</v>
      </c>
      <c r="F23" s="194"/>
      <c r="G23" s="248"/>
    </row>
    <row r="24" spans="1:7" s="188" customFormat="1" ht="15.75" x14ac:dyDescent="0.25">
      <c r="A24" s="219" t="s">
        <v>66</v>
      </c>
      <c r="B24" s="200"/>
      <c r="C24" s="235">
        <v>610030.35</v>
      </c>
      <c r="D24" s="196"/>
      <c r="E24" s="235">
        <v>728821.2</v>
      </c>
      <c r="F24" s="194"/>
      <c r="G24" s="248"/>
    </row>
    <row r="25" spans="1:7" s="188" customFormat="1" ht="15.75" x14ac:dyDescent="0.25">
      <c r="A25" s="219" t="s">
        <v>167</v>
      </c>
      <c r="B25" s="200"/>
      <c r="C25" s="235">
        <v>229719.29</v>
      </c>
      <c r="D25" s="196"/>
      <c r="E25" s="235">
        <v>0</v>
      </c>
      <c r="F25" s="194"/>
      <c r="G25" s="248"/>
    </row>
    <row r="26" spans="1:7" s="188" customFormat="1" ht="15.75" x14ac:dyDescent="0.25">
      <c r="A26" s="219" t="s">
        <v>34</v>
      </c>
      <c r="B26" s="200"/>
      <c r="C26" s="235">
        <v>243907.85</v>
      </c>
      <c r="D26" s="196"/>
      <c r="E26" s="235">
        <v>276407.85000000003</v>
      </c>
      <c r="F26" s="194"/>
      <c r="G26" s="248"/>
    </row>
    <row r="27" spans="1:7" s="188" customFormat="1" ht="20.25" customHeight="1" thickBot="1" x14ac:dyDescent="0.3">
      <c r="A27" s="218" t="s">
        <v>35</v>
      </c>
      <c r="B27" s="221" t="s">
        <v>80</v>
      </c>
      <c r="C27" s="236">
        <f>C8+C16</f>
        <v>12065237.4</v>
      </c>
      <c r="D27" s="221" t="s">
        <v>80</v>
      </c>
      <c r="E27" s="236">
        <f>E8+E16</f>
        <v>10422622.17</v>
      </c>
      <c r="F27" s="194"/>
      <c r="G27" s="248"/>
    </row>
    <row r="28" spans="1:7" s="188" customFormat="1" ht="16.5" thickTop="1" x14ac:dyDescent="0.25">
      <c r="A28" s="222"/>
      <c r="B28" s="204"/>
      <c r="C28" s="204"/>
      <c r="D28" s="196"/>
      <c r="E28" s="204"/>
      <c r="F28" s="194"/>
    </row>
    <row r="29" spans="1:7" s="188" customFormat="1" ht="15.75" x14ac:dyDescent="0.25">
      <c r="A29" s="214" t="s">
        <v>36</v>
      </c>
      <c r="B29" s="223"/>
      <c r="C29" s="223"/>
      <c r="D29" s="224"/>
      <c r="E29" s="223"/>
      <c r="F29" s="194"/>
    </row>
    <row r="30" spans="1:7" s="188" customFormat="1" ht="15.75" x14ac:dyDescent="0.25">
      <c r="A30" s="225" t="s">
        <v>37</v>
      </c>
      <c r="B30" s="202"/>
      <c r="C30" s="233">
        <f>SUM(C31:C37)</f>
        <v>5949124.8199999994</v>
      </c>
      <c r="D30" s="196"/>
      <c r="E30" s="233">
        <f>SUM(E31:E37)</f>
        <v>5578787.8399999999</v>
      </c>
      <c r="F30" s="194"/>
    </row>
    <row r="31" spans="1:7" s="188" customFormat="1" ht="15.75" x14ac:dyDescent="0.25">
      <c r="A31" s="226" t="s">
        <v>38</v>
      </c>
      <c r="B31" s="200"/>
      <c r="C31" s="235">
        <v>5749436.1899999995</v>
      </c>
      <c r="D31" s="196"/>
      <c r="E31" s="235">
        <v>5316615.8</v>
      </c>
      <c r="F31" s="194"/>
    </row>
    <row r="32" spans="1:7" s="188" customFormat="1" ht="15.75" x14ac:dyDescent="0.25">
      <c r="A32" s="226" t="s">
        <v>39</v>
      </c>
      <c r="B32" s="204"/>
      <c r="C32" s="234">
        <v>61827.259999999987</v>
      </c>
      <c r="D32" s="196"/>
      <c r="E32" s="234">
        <v>118564.06</v>
      </c>
      <c r="F32" s="194"/>
    </row>
    <row r="33" spans="1:6" s="188" customFormat="1" ht="15.75" x14ac:dyDescent="0.25">
      <c r="A33" s="226" t="s">
        <v>64</v>
      </c>
      <c r="B33" s="204"/>
      <c r="C33" s="234">
        <v>9468.5300000000007</v>
      </c>
      <c r="D33" s="196"/>
      <c r="E33" s="234">
        <v>4849.41</v>
      </c>
      <c r="F33" s="194"/>
    </row>
    <row r="34" spans="1:6" s="188" customFormat="1" ht="15.75" x14ac:dyDescent="0.25">
      <c r="A34" s="226" t="s">
        <v>41</v>
      </c>
      <c r="B34" s="200"/>
      <c r="C34" s="235">
        <v>24675.16</v>
      </c>
      <c r="D34" s="196"/>
      <c r="E34" s="235">
        <v>17388.05</v>
      </c>
      <c r="F34" s="194"/>
    </row>
    <row r="35" spans="1:6" s="188" customFormat="1" ht="15.75" x14ac:dyDescent="0.25">
      <c r="A35" s="226" t="s">
        <v>42</v>
      </c>
      <c r="B35" s="200"/>
      <c r="C35" s="235">
        <v>79828.210000000006</v>
      </c>
      <c r="D35" s="196"/>
      <c r="E35" s="235">
        <v>23869.82</v>
      </c>
      <c r="F35" s="194"/>
    </row>
    <row r="36" spans="1:6" s="188" customFormat="1" ht="15.75" x14ac:dyDescent="0.25">
      <c r="A36" s="226" t="s">
        <v>43</v>
      </c>
      <c r="B36" s="200"/>
      <c r="C36" s="235">
        <v>23470.37</v>
      </c>
      <c r="D36" s="196"/>
      <c r="E36" s="235">
        <v>40942.050000000003</v>
      </c>
      <c r="F36" s="194"/>
    </row>
    <row r="37" spans="1:6" s="188" customFormat="1" ht="15.75" x14ac:dyDescent="0.25">
      <c r="A37" s="227" t="s">
        <v>45</v>
      </c>
      <c r="B37" s="200"/>
      <c r="C37" s="235">
        <v>419.1</v>
      </c>
      <c r="D37" s="196"/>
      <c r="E37" s="235">
        <v>56558.65</v>
      </c>
      <c r="F37" s="194"/>
    </row>
    <row r="38" spans="1:6" s="188" customFormat="1" ht="15.75" x14ac:dyDescent="0.25">
      <c r="A38" s="228"/>
      <c r="B38" s="202"/>
      <c r="C38" s="237"/>
      <c r="D38" s="196"/>
      <c r="E38" s="237"/>
      <c r="F38" s="194"/>
    </row>
    <row r="39" spans="1:6" s="188" customFormat="1" ht="15.75" x14ac:dyDescent="0.25">
      <c r="A39" s="218" t="s">
        <v>46</v>
      </c>
      <c r="B39" s="202"/>
      <c r="C39" s="233">
        <f>SUM(C40:C41)</f>
        <v>1560506.9</v>
      </c>
      <c r="D39" s="196"/>
      <c r="E39" s="233">
        <f>SUM(E40:E41)</f>
        <v>501823.25</v>
      </c>
      <c r="F39" s="194"/>
    </row>
    <row r="40" spans="1:6" s="188" customFormat="1" ht="15.75" x14ac:dyDescent="0.25">
      <c r="A40" s="219" t="s">
        <v>47</v>
      </c>
      <c r="B40" s="200"/>
      <c r="C40" s="235">
        <v>1493893.3199999998</v>
      </c>
      <c r="D40" s="196"/>
      <c r="E40" s="235">
        <v>460173.35</v>
      </c>
      <c r="F40" s="194"/>
    </row>
    <row r="41" spans="1:6" s="188" customFormat="1" ht="15.75" x14ac:dyDescent="0.25">
      <c r="A41" s="219" t="s">
        <v>50</v>
      </c>
      <c r="B41" s="200"/>
      <c r="C41" s="238">
        <v>66613.58</v>
      </c>
      <c r="D41" s="196"/>
      <c r="E41" s="238">
        <v>41649.9</v>
      </c>
      <c r="F41" s="194"/>
    </row>
    <row r="42" spans="1:6" s="188" customFormat="1" ht="15.75" x14ac:dyDescent="0.25">
      <c r="A42" s="218" t="s">
        <v>51</v>
      </c>
      <c r="B42" s="202"/>
      <c r="C42" s="239">
        <f>C30+C39</f>
        <v>7509631.7199999988</v>
      </c>
      <c r="D42" s="196"/>
      <c r="E42" s="239">
        <f>E30+E39</f>
        <v>6080611.0899999999</v>
      </c>
      <c r="F42" s="194"/>
    </row>
    <row r="43" spans="1:6" s="188" customFormat="1" ht="15.75" x14ac:dyDescent="0.25">
      <c r="A43" s="229"/>
      <c r="B43" s="202"/>
      <c r="C43" s="237"/>
      <c r="D43" s="196"/>
      <c r="E43" s="237"/>
      <c r="F43" s="194"/>
    </row>
    <row r="44" spans="1:6" s="188" customFormat="1" ht="15.75" x14ac:dyDescent="0.25">
      <c r="A44" s="230" t="s">
        <v>52</v>
      </c>
      <c r="B44" s="202"/>
      <c r="C44" s="233">
        <f>SUM(C45:C47)</f>
        <v>4555605.68</v>
      </c>
      <c r="D44" s="196"/>
      <c r="E44" s="233">
        <f t="shared" ref="E44" si="0">SUM(E45:E47)</f>
        <v>4342011.08</v>
      </c>
      <c r="F44" s="194"/>
    </row>
    <row r="45" spans="1:6" s="188" customFormat="1" ht="15.75" x14ac:dyDescent="0.25">
      <c r="A45" s="226" t="s">
        <v>53</v>
      </c>
      <c r="B45" s="204"/>
      <c r="C45" s="234">
        <v>2002400</v>
      </c>
      <c r="D45" s="196"/>
      <c r="E45" s="234">
        <v>2002400</v>
      </c>
      <c r="F45" s="194"/>
    </row>
    <row r="46" spans="1:6" s="188" customFormat="1" ht="15.75" x14ac:dyDescent="0.25">
      <c r="A46" s="226" t="s">
        <v>54</v>
      </c>
      <c r="B46" s="204"/>
      <c r="C46" s="234">
        <v>765291.96759999997</v>
      </c>
      <c r="D46" s="196"/>
      <c r="E46" s="234">
        <v>744444.80480000004</v>
      </c>
      <c r="F46" s="194"/>
    </row>
    <row r="47" spans="1:6" s="188" customFormat="1" ht="15.75" x14ac:dyDescent="0.25">
      <c r="A47" s="226" t="s">
        <v>55</v>
      </c>
      <c r="B47" s="200"/>
      <c r="C47" s="238">
        <v>1787913.7123999996</v>
      </c>
      <c r="D47" s="196"/>
      <c r="E47" s="238">
        <v>1595166.2751999998</v>
      </c>
      <c r="F47" s="194"/>
    </row>
    <row r="48" spans="1:6" s="188" customFormat="1" ht="20.25" customHeight="1" thickBot="1" x14ac:dyDescent="0.3">
      <c r="A48" s="231" t="s">
        <v>56</v>
      </c>
      <c r="B48" s="221" t="s">
        <v>80</v>
      </c>
      <c r="C48" s="236">
        <f>C42+C44</f>
        <v>12065237.399999999</v>
      </c>
      <c r="D48" s="221" t="s">
        <v>80</v>
      </c>
      <c r="E48" s="236">
        <f t="shared" ref="E48" si="1">E42+E44</f>
        <v>10422622.17</v>
      </c>
      <c r="F48" s="194"/>
    </row>
    <row r="49" spans="1:6" s="188" customFormat="1" ht="16.5" thickTop="1" x14ac:dyDescent="0.25">
      <c r="A49" s="194"/>
      <c r="B49" s="204"/>
      <c r="C49" s="204"/>
      <c r="D49" s="196"/>
      <c r="E49" s="204"/>
      <c r="F49" s="194"/>
    </row>
    <row r="50" spans="1:6" x14ac:dyDescent="0.2">
      <c r="A50" s="5"/>
      <c r="B50" s="1"/>
      <c r="C50" s="1"/>
      <c r="D50" s="89"/>
      <c r="F50" s="5"/>
    </row>
    <row r="51" spans="1:6" x14ac:dyDescent="0.2">
      <c r="A51" s="183"/>
      <c r="B51" s="1"/>
      <c r="C51" s="1"/>
      <c r="D51" s="89"/>
      <c r="F51" s="5"/>
    </row>
    <row r="52" spans="1:6" s="37" customFormat="1" x14ac:dyDescent="0.2">
      <c r="A52" s="186" t="s">
        <v>72</v>
      </c>
      <c r="B52" s="41"/>
      <c r="C52" s="184"/>
      <c r="D52" s="89"/>
      <c r="E52" s="187" t="s">
        <v>73</v>
      </c>
    </row>
    <row r="53" spans="1:6" s="37" customFormat="1" x14ac:dyDescent="0.2">
      <c r="A53" s="186" t="s">
        <v>74</v>
      </c>
      <c r="B53" s="41"/>
      <c r="C53" s="184"/>
      <c r="D53" s="89"/>
      <c r="E53" s="187" t="s">
        <v>86</v>
      </c>
    </row>
    <row r="54" spans="1:6" s="37" customFormat="1" x14ac:dyDescent="0.2">
      <c r="A54" s="41"/>
      <c r="B54" s="41"/>
      <c r="C54" s="184"/>
      <c r="D54" s="89"/>
      <c r="E54" s="187" t="s">
        <v>83</v>
      </c>
    </row>
    <row r="55" spans="1:6" x14ac:dyDescent="0.2">
      <c r="A55" s="183"/>
      <c r="B55" s="1"/>
      <c r="C55" s="1"/>
      <c r="D55" s="89"/>
      <c r="F55" s="5"/>
    </row>
    <row r="56" spans="1:6" x14ac:dyDescent="0.2">
      <c r="B56" s="184"/>
      <c r="C56" s="232" t="s">
        <v>81</v>
      </c>
    </row>
    <row r="57" spans="1:6" x14ac:dyDescent="0.2">
      <c r="C57" s="232" t="s">
        <v>87</v>
      </c>
    </row>
    <row r="58" spans="1:6" x14ac:dyDescent="0.2">
      <c r="C58" s="232" t="s">
        <v>172</v>
      </c>
    </row>
  </sheetData>
  <mergeCells count="1">
    <mergeCell ref="A1:A4"/>
  </mergeCells>
  <pageMargins left="0.92" right="0.15748031496063" top="7.8740157480315001E-2" bottom="7.8740157480315001E-2" header="0.31496062992126" footer="0.31496062992126"/>
  <pageSetup scale="9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6"/>
  <sheetViews>
    <sheetView view="pageBreakPreview" zoomScale="115" zoomScaleNormal="90" zoomScaleSheetLayoutView="115" workbookViewId="0">
      <selection activeCell="D29" sqref="D29"/>
    </sheetView>
  </sheetViews>
  <sheetFormatPr baseColWidth="10" defaultRowHeight="16.5" x14ac:dyDescent="0.3"/>
  <cols>
    <col min="1" max="1" width="11.42578125" style="48" customWidth="1"/>
    <col min="2" max="2" width="37.28515625" style="48" customWidth="1"/>
    <col min="3" max="3" width="5" style="48" customWidth="1"/>
    <col min="4" max="4" width="22.140625" style="52" customWidth="1"/>
    <col min="5" max="5" width="4.28515625" style="53" customWidth="1"/>
    <col min="6" max="6" width="20.28515625" style="52" customWidth="1"/>
    <col min="7" max="7" width="11.28515625" style="48" customWidth="1"/>
    <col min="8" max="16384" width="11.42578125" style="48"/>
  </cols>
  <sheetData>
    <row r="1" spans="1:7" ht="20.25" x14ac:dyDescent="0.3">
      <c r="A1" s="68"/>
      <c r="B1" s="68"/>
      <c r="C1" s="208" t="s">
        <v>65</v>
      </c>
      <c r="D1" s="143"/>
      <c r="E1" s="67"/>
      <c r="F1" s="143"/>
      <c r="G1" s="143"/>
    </row>
    <row r="2" spans="1:7" x14ac:dyDescent="0.3">
      <c r="A2" s="68"/>
      <c r="B2" s="68"/>
      <c r="C2" s="165" t="s">
        <v>79</v>
      </c>
      <c r="D2" s="143"/>
      <c r="E2" s="67"/>
      <c r="F2" s="143"/>
      <c r="G2" s="143"/>
    </row>
    <row r="3" spans="1:7" x14ac:dyDescent="0.3">
      <c r="A3" s="68"/>
      <c r="B3" s="68"/>
      <c r="C3" s="165" t="s">
        <v>173</v>
      </c>
      <c r="D3" s="143"/>
      <c r="E3" s="67"/>
      <c r="F3" s="143"/>
      <c r="G3" s="143"/>
    </row>
    <row r="4" spans="1:7" x14ac:dyDescent="0.3">
      <c r="A4" s="68"/>
      <c r="B4" s="68"/>
      <c r="C4" s="209" t="s">
        <v>1</v>
      </c>
      <c r="D4" s="143"/>
      <c r="E4" s="67"/>
      <c r="F4" s="143"/>
      <c r="G4" s="143"/>
    </row>
    <row r="5" spans="1:7" s="188" customFormat="1" ht="11.25" customHeight="1" x14ac:dyDescent="0.25">
      <c r="D5" s="189"/>
      <c r="E5" s="190"/>
      <c r="F5" s="191"/>
    </row>
    <row r="6" spans="1:7" s="188" customFormat="1" ht="15.75" x14ac:dyDescent="0.25">
      <c r="B6" s="192"/>
      <c r="C6" s="192"/>
      <c r="D6" s="193">
        <v>2021</v>
      </c>
      <c r="E6" s="189"/>
      <c r="F6" s="193">
        <v>2020</v>
      </c>
    </row>
    <row r="7" spans="1:7" s="194" customFormat="1" ht="15.75" x14ac:dyDescent="0.25">
      <c r="D7" s="195"/>
      <c r="E7" s="196"/>
      <c r="F7" s="195"/>
    </row>
    <row r="8" spans="1:7" s="194" customFormat="1" ht="15.75" x14ac:dyDescent="0.25">
      <c r="B8" s="197" t="s">
        <v>57</v>
      </c>
      <c r="C8" s="197"/>
      <c r="D8" s="240">
        <v>1728069.1599999997</v>
      </c>
      <c r="E8" s="241"/>
      <c r="F8" s="240">
        <v>1541647.8299999998</v>
      </c>
    </row>
    <row r="9" spans="1:7" s="194" customFormat="1" ht="15.75" x14ac:dyDescent="0.25">
      <c r="B9" s="199" t="s">
        <v>2</v>
      </c>
      <c r="C9" s="199"/>
      <c r="D9" s="235"/>
      <c r="E9" s="242"/>
      <c r="F9" s="243"/>
    </row>
    <row r="10" spans="1:7" s="194" customFormat="1" ht="15.75" x14ac:dyDescent="0.25">
      <c r="B10" s="199" t="s">
        <v>58</v>
      </c>
      <c r="C10" s="199"/>
      <c r="D10" s="244">
        <v>470778.16000000003</v>
      </c>
      <c r="E10" s="242"/>
      <c r="F10" s="244">
        <v>462569.38</v>
      </c>
    </row>
    <row r="11" spans="1:7" s="194" customFormat="1" ht="15.75" x14ac:dyDescent="0.25">
      <c r="B11" s="201" t="s">
        <v>76</v>
      </c>
      <c r="C11" s="201"/>
      <c r="D11" s="245">
        <f>D8-D10</f>
        <v>1257290.9999999995</v>
      </c>
      <c r="E11" s="241"/>
      <c r="F11" s="245">
        <f>F8-F10</f>
        <v>1079078.4499999997</v>
      </c>
    </row>
    <row r="12" spans="1:7" s="194" customFormat="1" ht="15.75" x14ac:dyDescent="0.25">
      <c r="B12" s="199" t="s">
        <v>2</v>
      </c>
      <c r="C12" s="199"/>
      <c r="D12" s="246"/>
      <c r="E12" s="241"/>
      <c r="F12" s="247"/>
    </row>
    <row r="13" spans="1:7" s="194" customFormat="1" ht="15.75" x14ac:dyDescent="0.25">
      <c r="B13" s="201" t="s">
        <v>77</v>
      </c>
      <c r="C13" s="201"/>
      <c r="D13" s="237">
        <f>D14+D15</f>
        <v>1021282.6699999999</v>
      </c>
      <c r="E13" s="242"/>
      <c r="F13" s="237">
        <f>F14+F15</f>
        <v>961792.21</v>
      </c>
    </row>
    <row r="14" spans="1:7" s="194" customFormat="1" ht="15.75" x14ac:dyDescent="0.25">
      <c r="B14" s="203" t="s">
        <v>71</v>
      </c>
      <c r="C14" s="203"/>
      <c r="D14" s="235">
        <v>278481.48000000004</v>
      </c>
      <c r="E14" s="242"/>
      <c r="F14" s="235">
        <v>250690.77</v>
      </c>
    </row>
    <row r="15" spans="1:7" s="194" customFormat="1" ht="15.75" x14ac:dyDescent="0.25">
      <c r="B15" s="199" t="s">
        <v>59</v>
      </c>
      <c r="C15" s="199"/>
      <c r="D15" s="244">
        <v>742801.19</v>
      </c>
      <c r="E15" s="242"/>
      <c r="F15" s="244">
        <v>711101.43999999994</v>
      </c>
    </row>
    <row r="16" spans="1:7" s="194" customFormat="1" ht="15.75" x14ac:dyDescent="0.25">
      <c r="D16" s="234"/>
      <c r="E16" s="234"/>
      <c r="F16" s="234"/>
    </row>
    <row r="17" spans="2:6" s="194" customFormat="1" ht="31.5" x14ac:dyDescent="0.25">
      <c r="B17" s="205" t="s">
        <v>12</v>
      </c>
      <c r="C17" s="205"/>
      <c r="D17" s="245">
        <f>D11-D13</f>
        <v>236008.32999999961</v>
      </c>
      <c r="E17" s="241"/>
      <c r="F17" s="245">
        <f>F11-F13</f>
        <v>117286.23999999976</v>
      </c>
    </row>
    <row r="18" spans="2:6" s="194" customFormat="1" ht="15.75" x14ac:dyDescent="0.25">
      <c r="B18" s="199" t="s">
        <v>0</v>
      </c>
      <c r="C18" s="199"/>
      <c r="D18" s="233">
        <v>6511.84</v>
      </c>
      <c r="E18" s="241"/>
      <c r="F18" s="233">
        <v>35814.65</v>
      </c>
    </row>
    <row r="19" spans="2:6" s="194" customFormat="1" ht="15.75" x14ac:dyDescent="0.25">
      <c r="B19" s="205" t="s">
        <v>60</v>
      </c>
      <c r="C19" s="205"/>
      <c r="D19" s="237">
        <f>D17-D18</f>
        <v>229496.48999999961</v>
      </c>
      <c r="E19" s="241"/>
      <c r="F19" s="237">
        <f>F17-F18</f>
        <v>81471.589999999764</v>
      </c>
    </row>
    <row r="20" spans="2:6" s="194" customFormat="1" ht="15.75" x14ac:dyDescent="0.25">
      <c r="B20" s="199" t="s">
        <v>3</v>
      </c>
      <c r="C20" s="199"/>
      <c r="D20" s="234"/>
      <c r="E20" s="241"/>
      <c r="F20" s="248"/>
    </row>
    <row r="21" spans="2:6" s="194" customFormat="1" ht="15.75" x14ac:dyDescent="0.25">
      <c r="B21" s="199" t="s">
        <v>78</v>
      </c>
      <c r="C21" s="199"/>
      <c r="D21" s="235">
        <v>71232.489999999991</v>
      </c>
      <c r="E21" s="242"/>
      <c r="F21" s="235">
        <v>62588.47</v>
      </c>
    </row>
    <row r="22" spans="2:6" s="194" customFormat="1" ht="15.75" x14ac:dyDescent="0.25">
      <c r="B22" s="199" t="s">
        <v>2</v>
      </c>
      <c r="C22" s="199"/>
      <c r="D22" s="235"/>
      <c r="E22" s="242"/>
      <c r="F22" s="243"/>
    </row>
    <row r="23" spans="2:6" s="194" customFormat="1" ht="15.75" x14ac:dyDescent="0.25">
      <c r="B23" s="199" t="s">
        <v>13</v>
      </c>
      <c r="C23" s="199"/>
      <c r="D23" s="235">
        <v>2912.3</v>
      </c>
      <c r="E23" s="242"/>
      <c r="F23" s="235">
        <v>34955.42</v>
      </c>
    </row>
    <row r="24" spans="2:6" s="194" customFormat="1" ht="15.75" x14ac:dyDescent="0.25">
      <c r="B24" s="201" t="s">
        <v>61</v>
      </c>
      <c r="C24" s="201"/>
      <c r="D24" s="245">
        <f>D19+D21-D23</f>
        <v>297816.67999999964</v>
      </c>
      <c r="E24" s="241"/>
      <c r="F24" s="245">
        <f>F19+F21-F23</f>
        <v>109104.63999999977</v>
      </c>
    </row>
    <row r="25" spans="2:6" s="194" customFormat="1" ht="15.75" x14ac:dyDescent="0.25">
      <c r="B25" s="206" t="s">
        <v>10</v>
      </c>
      <c r="C25" s="206"/>
      <c r="D25" s="238">
        <f>D24*0.07</f>
        <v>20847.167599999979</v>
      </c>
      <c r="E25" s="241"/>
      <c r="F25" s="238">
        <f>F24*0.07</f>
        <v>7637.324799999984</v>
      </c>
    </row>
    <row r="26" spans="2:6" s="194" customFormat="1" ht="15.75" x14ac:dyDescent="0.25">
      <c r="B26" s="201" t="s">
        <v>62</v>
      </c>
      <c r="C26" s="201"/>
      <c r="D26" s="249">
        <f t="shared" ref="D26:F26" si="0">D24-D25</f>
        <v>276969.51239999966</v>
      </c>
      <c r="E26" s="241"/>
      <c r="F26" s="249">
        <f t="shared" si="0"/>
        <v>101467.31519999978</v>
      </c>
    </row>
    <row r="27" spans="2:6" s="194" customFormat="1" ht="15.75" x14ac:dyDescent="0.25">
      <c r="B27" s="206" t="s">
        <v>2</v>
      </c>
      <c r="C27" s="206"/>
      <c r="D27" s="237"/>
      <c r="E27" s="241"/>
      <c r="F27" s="247"/>
    </row>
    <row r="28" spans="2:6" s="194" customFormat="1" ht="15.75" x14ac:dyDescent="0.25">
      <c r="B28" s="206" t="s">
        <v>11</v>
      </c>
      <c r="C28" s="206"/>
      <c r="D28" s="234">
        <v>84222.080000000002</v>
      </c>
      <c r="E28" s="241"/>
      <c r="F28" s="234">
        <v>48208.3</v>
      </c>
    </row>
    <row r="29" spans="2:6" s="194" customFormat="1" thickBot="1" x14ac:dyDescent="0.3">
      <c r="B29" s="201" t="s">
        <v>63</v>
      </c>
      <c r="C29" s="201"/>
      <c r="D29" s="250">
        <f t="shared" ref="D29:F29" si="1">+D24-D25-D28</f>
        <v>192747.43239999964</v>
      </c>
      <c r="E29" s="241"/>
      <c r="F29" s="250">
        <f t="shared" si="1"/>
        <v>53259.015199999776</v>
      </c>
    </row>
    <row r="30" spans="2:6" s="194" customFormat="1" thickTop="1" x14ac:dyDescent="0.25">
      <c r="D30" s="207"/>
      <c r="E30" s="198"/>
      <c r="F30" s="204"/>
    </row>
    <row r="31" spans="2:6" s="5" customFormat="1" ht="12.75" x14ac:dyDescent="0.2">
      <c r="D31" s="43"/>
      <c r="E31" s="42"/>
      <c r="F31" s="1"/>
    </row>
    <row r="32" spans="2:6" s="5" customFormat="1" ht="12.75" x14ac:dyDescent="0.2">
      <c r="D32" s="43"/>
      <c r="E32" s="42"/>
      <c r="F32" s="1"/>
    </row>
    <row r="33" spans="2:6" s="5" customFormat="1" ht="12.75" x14ac:dyDescent="0.2">
      <c r="D33" s="43"/>
      <c r="E33" s="42"/>
      <c r="F33" s="1"/>
    </row>
    <row r="34" spans="2:6" s="5" customFormat="1" ht="12.75" x14ac:dyDescent="0.2">
      <c r="D34" s="43"/>
      <c r="E34" s="42"/>
      <c r="F34" s="43"/>
    </row>
    <row r="35" spans="2:6" s="35" customFormat="1" ht="12.75" x14ac:dyDescent="0.2">
      <c r="B35" s="186" t="s">
        <v>72</v>
      </c>
      <c r="D35" s="184"/>
      <c r="E35" s="89"/>
      <c r="F35" s="187" t="s">
        <v>73</v>
      </c>
    </row>
    <row r="36" spans="2:6" s="35" customFormat="1" ht="12.75" x14ac:dyDescent="0.2">
      <c r="B36" s="186" t="s">
        <v>74</v>
      </c>
      <c r="D36" s="184"/>
      <c r="E36" s="89"/>
      <c r="F36" s="187" t="s">
        <v>86</v>
      </c>
    </row>
    <row r="37" spans="2:6" s="35" customFormat="1" ht="12.75" x14ac:dyDescent="0.2">
      <c r="B37" s="41"/>
      <c r="D37" s="184"/>
      <c r="E37" s="89"/>
      <c r="F37" s="187" t="s">
        <v>83</v>
      </c>
    </row>
    <row r="38" spans="2:6" s="35" customFormat="1" ht="12.75" x14ac:dyDescent="0.2">
      <c r="D38" s="92"/>
      <c r="E38" s="42"/>
      <c r="F38" s="42"/>
    </row>
    <row r="39" spans="2:6" s="5" customFormat="1" ht="12.75" x14ac:dyDescent="0.2">
      <c r="D39" s="43"/>
      <c r="E39" s="42"/>
      <c r="F39" s="43"/>
    </row>
    <row r="40" spans="2:6" s="5" customFormat="1" ht="12.75" x14ac:dyDescent="0.2">
      <c r="E40" s="42"/>
      <c r="F40" s="43"/>
    </row>
    <row r="41" spans="2:6" s="5" customFormat="1" ht="12.75" x14ac:dyDescent="0.2">
      <c r="D41" s="186" t="s">
        <v>81</v>
      </c>
      <c r="E41" s="42"/>
      <c r="F41" s="43"/>
    </row>
    <row r="42" spans="2:6" s="5" customFormat="1" ht="12.75" x14ac:dyDescent="0.2">
      <c r="D42" s="186" t="s">
        <v>87</v>
      </c>
      <c r="E42" s="42"/>
      <c r="F42" s="43"/>
    </row>
    <row r="43" spans="2:6" s="5" customFormat="1" ht="12.75" x14ac:dyDescent="0.2">
      <c r="D43" s="186" t="s">
        <v>172</v>
      </c>
      <c r="E43" s="42"/>
      <c r="F43" s="43"/>
    </row>
    <row r="44" spans="2:6" s="5" customFormat="1" ht="12.75" x14ac:dyDescent="0.2">
      <c r="D44" s="43"/>
      <c r="E44" s="42"/>
      <c r="F44" s="43"/>
    </row>
    <row r="45" spans="2:6" s="5" customFormat="1" ht="12.75" x14ac:dyDescent="0.2">
      <c r="D45" s="43"/>
      <c r="E45" s="42"/>
      <c r="F45" s="43"/>
    </row>
    <row r="46" spans="2:6" s="5" customFormat="1" ht="12.75" x14ac:dyDescent="0.2">
      <c r="D46" s="43"/>
      <c r="E46" s="42"/>
      <c r="F46" s="43"/>
    </row>
  </sheetData>
  <pageMargins left="0.67" right="0.27559055118110237" top="0.75" bottom="0.19685039370078741" header="0.66" footer="0.31496062992125984"/>
  <pageSetup scale="80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686E1-167B-47C9-AE7F-9C6348E2FD17}">
  <dimension ref="B2:G42"/>
  <sheetViews>
    <sheetView zoomScale="80" zoomScaleNormal="80" workbookViewId="0">
      <pane xSplit="2" ySplit="9" topLeftCell="C10" activePane="bottomRight" state="frozen"/>
      <selection pane="topRight" activeCell="C1" sqref="C1"/>
      <selection pane="bottomLeft" activeCell="A9" sqref="A9"/>
      <selection pane="bottomRight" activeCell="E27" sqref="E27"/>
    </sheetView>
  </sheetViews>
  <sheetFormatPr baseColWidth="10" defaultRowHeight="12.75" x14ac:dyDescent="0.2"/>
  <cols>
    <col min="1" max="1" width="3.7109375" style="5" customWidth="1"/>
    <col min="2" max="2" width="9" style="5" customWidth="1"/>
    <col min="3" max="3" width="41" style="5" customWidth="1"/>
    <col min="4" max="4" width="20.5703125" style="5" customWidth="1"/>
    <col min="5" max="5" width="20.5703125" style="43" customWidth="1"/>
    <col min="6" max="6" width="10.28515625" style="42" customWidth="1"/>
    <col min="7" max="16384" width="11.42578125" style="5"/>
  </cols>
  <sheetData>
    <row r="2" spans="2:7" ht="20.25" x14ac:dyDescent="0.3">
      <c r="B2" s="63"/>
      <c r="C2" s="118"/>
      <c r="D2" s="118" t="s">
        <v>65</v>
      </c>
      <c r="E2" s="85"/>
      <c r="F2" s="44"/>
      <c r="G2" s="44"/>
    </row>
    <row r="3" spans="2:7" ht="18.75" x14ac:dyDescent="0.3">
      <c r="B3" s="64"/>
      <c r="C3" s="47"/>
      <c r="D3" s="142" t="s">
        <v>79</v>
      </c>
      <c r="E3" s="86"/>
      <c r="F3" s="45"/>
      <c r="G3" s="45"/>
    </row>
    <row r="4" spans="2:7" ht="18.75" x14ac:dyDescent="0.3">
      <c r="B4" s="64"/>
      <c r="C4" s="47"/>
      <c r="D4" s="142" t="s">
        <v>169</v>
      </c>
      <c r="E4" s="86"/>
      <c r="F4" s="45"/>
      <c r="G4" s="45"/>
    </row>
    <row r="5" spans="2:7" ht="16.5" x14ac:dyDescent="0.3">
      <c r="B5" s="65"/>
      <c r="C5" s="117"/>
      <c r="D5" s="117" t="s">
        <v>1</v>
      </c>
      <c r="E5" s="87"/>
      <c r="F5" s="46"/>
      <c r="G5" s="46"/>
    </row>
    <row r="6" spans="2:7" x14ac:dyDescent="0.2">
      <c r="E6" s="88"/>
      <c r="F6" s="89"/>
    </row>
    <row r="7" spans="2:7" s="35" customFormat="1" ht="11.25" customHeight="1" x14ac:dyDescent="0.3">
      <c r="B7" s="50"/>
      <c r="C7" s="50"/>
      <c r="D7" s="50"/>
      <c r="E7" s="55"/>
      <c r="F7" s="91"/>
    </row>
    <row r="8" spans="2:7" s="35" customFormat="1" ht="16.5" x14ac:dyDescent="0.3">
      <c r="B8" s="56"/>
      <c r="C8" s="56"/>
      <c r="D8" s="56"/>
      <c r="E8" s="57">
        <v>2021</v>
      </c>
      <c r="F8" s="90"/>
    </row>
    <row r="9" spans="2:7" ht="16.5" x14ac:dyDescent="0.3">
      <c r="B9" s="48"/>
      <c r="C9" s="48"/>
      <c r="D9" s="48"/>
      <c r="E9" s="49"/>
      <c r="F9" s="89"/>
    </row>
    <row r="10" spans="2:7" ht="16.5" x14ac:dyDescent="0.3">
      <c r="B10" s="71" t="s">
        <v>57</v>
      </c>
      <c r="C10" s="71"/>
      <c r="D10" s="71"/>
      <c r="E10" s="62" t="e">
        <f>#REF!</f>
        <v>#REF!</v>
      </c>
    </row>
    <row r="11" spans="2:7" ht="16.5" x14ac:dyDescent="0.3">
      <c r="B11" s="72" t="s">
        <v>2</v>
      </c>
      <c r="C11" s="72"/>
      <c r="D11" s="72"/>
      <c r="E11" s="60"/>
      <c r="F11" s="89"/>
    </row>
    <row r="12" spans="2:7" ht="16.5" x14ac:dyDescent="0.3">
      <c r="B12" s="72" t="s">
        <v>58</v>
      </c>
      <c r="C12" s="72"/>
      <c r="D12" s="72"/>
      <c r="E12" s="73" t="e">
        <f>+#REF!</f>
        <v>#REF!</v>
      </c>
      <c r="F12" s="89"/>
    </row>
    <row r="13" spans="2:7" ht="16.5" x14ac:dyDescent="0.3">
      <c r="B13" s="119" t="s">
        <v>76</v>
      </c>
      <c r="C13" s="74"/>
      <c r="D13" s="74"/>
      <c r="E13" s="75" t="e">
        <f>E10-E12</f>
        <v>#REF!</v>
      </c>
    </row>
    <row r="14" spans="2:7" ht="16.5" x14ac:dyDescent="0.3">
      <c r="B14" s="72" t="s">
        <v>2</v>
      </c>
      <c r="C14" s="72"/>
      <c r="D14" s="72"/>
      <c r="E14" s="76"/>
    </row>
    <row r="15" spans="2:7" ht="16.5" x14ac:dyDescent="0.3">
      <c r="B15" s="74" t="s">
        <v>77</v>
      </c>
      <c r="C15" s="74"/>
      <c r="D15" s="74"/>
      <c r="E15" s="59" t="e">
        <f>D16+D17</f>
        <v>#REF!</v>
      </c>
      <c r="F15" s="89"/>
    </row>
    <row r="16" spans="2:7" ht="16.5" x14ac:dyDescent="0.3">
      <c r="B16" s="77" t="s">
        <v>71</v>
      </c>
      <c r="C16" s="77"/>
      <c r="D16" s="60" t="e">
        <f>#REF!</f>
        <v>#REF!</v>
      </c>
      <c r="F16" s="89"/>
    </row>
    <row r="17" spans="2:6" ht="16.5" x14ac:dyDescent="0.3">
      <c r="B17" s="72" t="s">
        <v>59</v>
      </c>
      <c r="C17" s="72"/>
      <c r="D17" s="153" t="e">
        <f>#REF!</f>
        <v>#REF!</v>
      </c>
      <c r="F17" s="89"/>
    </row>
    <row r="18" spans="2:6" ht="16.5" x14ac:dyDescent="0.3">
      <c r="B18" s="48"/>
      <c r="C18" s="48"/>
      <c r="D18" s="48"/>
      <c r="E18" s="51"/>
      <c r="F18" s="5"/>
    </row>
    <row r="19" spans="2:6" ht="16.5" x14ac:dyDescent="0.3">
      <c r="B19" s="120" t="s">
        <v>12</v>
      </c>
      <c r="C19" s="78"/>
      <c r="D19" s="78"/>
      <c r="E19" s="75" t="e">
        <f>E13-E15</f>
        <v>#REF!</v>
      </c>
    </row>
    <row r="20" spans="2:6" ht="16.5" x14ac:dyDescent="0.3">
      <c r="B20" s="72" t="s">
        <v>0</v>
      </c>
      <c r="C20" s="72"/>
      <c r="D20" s="72"/>
      <c r="E20" s="79" t="e">
        <f>#REF!</f>
        <v>#REF!</v>
      </c>
    </row>
    <row r="21" spans="2:6" ht="16.5" x14ac:dyDescent="0.3">
      <c r="B21" s="120" t="s">
        <v>60</v>
      </c>
      <c r="C21" s="78"/>
      <c r="D21" s="78"/>
      <c r="E21" s="59" t="e">
        <f>E19-E20</f>
        <v>#REF!</v>
      </c>
    </row>
    <row r="22" spans="2:6" ht="16.5" x14ac:dyDescent="0.3">
      <c r="B22" s="72" t="s">
        <v>3</v>
      </c>
      <c r="C22" s="72"/>
      <c r="D22" s="72"/>
      <c r="E22" s="51"/>
    </row>
    <row r="23" spans="2:6" ht="16.5" x14ac:dyDescent="0.3">
      <c r="B23" s="72" t="s">
        <v>78</v>
      </c>
      <c r="C23" s="72"/>
      <c r="D23" s="72"/>
      <c r="E23" s="60" t="e">
        <f>#REF!+#REF!</f>
        <v>#REF!</v>
      </c>
      <c r="F23" s="89"/>
    </row>
    <row r="24" spans="2:6" ht="16.5" x14ac:dyDescent="0.3">
      <c r="B24" s="72" t="s">
        <v>2</v>
      </c>
      <c r="C24" s="72"/>
      <c r="D24" s="72"/>
      <c r="E24" s="60"/>
      <c r="F24" s="89"/>
    </row>
    <row r="25" spans="2:6" ht="16.5" x14ac:dyDescent="0.3">
      <c r="B25" s="72" t="s">
        <v>13</v>
      </c>
      <c r="C25" s="72"/>
      <c r="D25" s="72"/>
      <c r="E25" s="60" t="e">
        <f>#REF!+#REF!</f>
        <v>#REF!</v>
      </c>
      <c r="F25" s="89"/>
    </row>
    <row r="26" spans="2:6" ht="16.5" x14ac:dyDescent="0.3">
      <c r="B26" s="119" t="s">
        <v>61</v>
      </c>
      <c r="C26" s="74"/>
      <c r="D26" s="74"/>
      <c r="E26" s="75" t="e">
        <f>E21+E23-E25</f>
        <v>#REF!</v>
      </c>
    </row>
    <row r="27" spans="2:6" ht="16.5" x14ac:dyDescent="0.3">
      <c r="B27" s="80" t="s">
        <v>10</v>
      </c>
      <c r="C27" s="80"/>
      <c r="D27" s="80"/>
      <c r="E27" s="81" t="e">
        <f>E26*0.07</f>
        <v>#REF!</v>
      </c>
    </row>
    <row r="28" spans="2:6" ht="16.5" x14ac:dyDescent="0.3">
      <c r="B28" s="119" t="s">
        <v>62</v>
      </c>
      <c r="C28" s="74"/>
      <c r="D28" s="74"/>
      <c r="E28" s="82" t="e">
        <f t="shared" ref="E28" si="0">E26-E27</f>
        <v>#REF!</v>
      </c>
    </row>
    <row r="29" spans="2:6" ht="16.5" x14ac:dyDescent="0.3">
      <c r="B29" s="80" t="s">
        <v>2</v>
      </c>
      <c r="C29" s="80"/>
      <c r="D29" s="80"/>
      <c r="E29" s="59"/>
    </row>
    <row r="30" spans="2:6" ht="16.5" x14ac:dyDescent="0.3">
      <c r="B30" s="80" t="s">
        <v>11</v>
      </c>
      <c r="C30" s="80"/>
      <c r="D30" s="80"/>
      <c r="E30" s="51">
        <f>+Resultado!D28</f>
        <v>84222.080000000002</v>
      </c>
    </row>
    <row r="31" spans="2:6" ht="17.25" thickBot="1" x14ac:dyDescent="0.35">
      <c r="B31" s="119" t="s">
        <v>63</v>
      </c>
      <c r="C31" s="74"/>
      <c r="D31" s="74"/>
      <c r="E31" s="83" t="e">
        <f t="shared" ref="E31" si="1">+E26-E27-E30</f>
        <v>#REF!</v>
      </c>
    </row>
    <row r="32" spans="2:6" ht="17.25" thickTop="1" x14ac:dyDescent="0.3">
      <c r="B32" s="48"/>
      <c r="C32" s="48"/>
      <c r="D32" s="48"/>
      <c r="E32" s="52"/>
    </row>
    <row r="33" spans="2:6" ht="16.5" x14ac:dyDescent="0.3">
      <c r="B33" s="48"/>
      <c r="C33" s="48"/>
      <c r="D33" s="48"/>
      <c r="E33" s="52"/>
    </row>
    <row r="34" spans="2:6" ht="16.5" x14ac:dyDescent="0.3">
      <c r="B34" s="48"/>
      <c r="C34" s="48"/>
      <c r="D34" s="48"/>
      <c r="E34" s="52"/>
    </row>
    <row r="35" spans="2:6" ht="16.5" x14ac:dyDescent="0.3">
      <c r="B35" s="48"/>
      <c r="C35" s="48"/>
      <c r="D35" s="48"/>
      <c r="E35" s="52"/>
    </row>
    <row r="36" spans="2:6" ht="16.5" x14ac:dyDescent="0.3">
      <c r="B36" s="48"/>
      <c r="C36" s="48"/>
      <c r="D36" s="48"/>
      <c r="E36" s="52"/>
    </row>
    <row r="37" spans="2:6" s="121" customFormat="1" ht="16.5" x14ac:dyDescent="0.3">
      <c r="B37" s="50" t="s">
        <v>72</v>
      </c>
      <c r="C37" s="50"/>
      <c r="D37" s="123" t="s">
        <v>81</v>
      </c>
      <c r="E37" s="54"/>
      <c r="F37" s="122" t="s">
        <v>73</v>
      </c>
    </row>
    <row r="38" spans="2:6" s="121" customFormat="1" ht="16.5" x14ac:dyDescent="0.3">
      <c r="B38" s="50" t="s">
        <v>84</v>
      </c>
      <c r="C38" s="50"/>
      <c r="D38" s="123" t="s">
        <v>87</v>
      </c>
      <c r="E38" s="54"/>
      <c r="F38" s="123" t="s">
        <v>86</v>
      </c>
    </row>
    <row r="39" spans="2:6" s="121" customFormat="1" ht="16.5" x14ac:dyDescent="0.3">
      <c r="B39" s="50"/>
      <c r="C39" s="50"/>
      <c r="D39" s="123" t="s">
        <v>88</v>
      </c>
      <c r="E39" s="54"/>
      <c r="F39" s="122" t="s">
        <v>89</v>
      </c>
    </row>
    <row r="40" spans="2:6" s="35" customFormat="1" x14ac:dyDescent="0.2">
      <c r="E40" s="92"/>
      <c r="F40" s="42"/>
    </row>
    <row r="41" spans="2:6" s="35" customFormat="1" x14ac:dyDescent="0.2">
      <c r="E41" s="92"/>
      <c r="F41" s="42"/>
    </row>
    <row r="42" spans="2:6" s="35" customFormat="1" x14ac:dyDescent="0.2">
      <c r="E42" s="92"/>
      <c r="F42" s="42"/>
    </row>
  </sheetData>
  <pageMargins left="0.23622047244094491" right="0.27559055118110237" top="0.19685039370078741" bottom="0.19685039370078741" header="0.31496062992125984" footer="0.31496062992125984"/>
  <pageSetup scale="80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C4F60-5FEB-4811-BB21-65B058943D3F}">
  <dimension ref="A1:H64"/>
  <sheetViews>
    <sheetView topLeftCell="A28" workbookViewId="0">
      <selection activeCell="E61" sqref="E61"/>
    </sheetView>
  </sheetViews>
  <sheetFormatPr baseColWidth="10" defaultRowHeight="16.5" x14ac:dyDescent="0.3"/>
  <cols>
    <col min="1" max="1" width="4.140625" style="50" customWidth="1"/>
    <col min="2" max="2" width="8.5703125" style="50" customWidth="1"/>
    <col min="3" max="3" width="43.5703125" style="50" customWidth="1"/>
    <col min="4" max="4" width="17" style="50" customWidth="1"/>
    <col min="5" max="5" width="23.28515625" style="50" customWidth="1"/>
    <col min="6" max="6" width="11.42578125" style="50"/>
    <col min="7" max="7" width="11.85546875" style="50" bestFit="1" customWidth="1"/>
    <col min="8" max="16384" width="11.42578125" style="50"/>
  </cols>
  <sheetData>
    <row r="1" spans="2:8" ht="19.5" customHeight="1" x14ac:dyDescent="0.3">
      <c r="B1" s="70"/>
      <c r="C1" s="254"/>
      <c r="D1" s="124" t="s">
        <v>65</v>
      </c>
      <c r="E1" s="70"/>
      <c r="F1" s="70"/>
      <c r="G1" s="70"/>
    </row>
    <row r="2" spans="2:8" ht="15.75" customHeight="1" x14ac:dyDescent="0.3">
      <c r="B2" s="66"/>
      <c r="C2" s="254"/>
      <c r="D2" s="66" t="s">
        <v>170</v>
      </c>
      <c r="E2" s="66"/>
      <c r="F2" s="66"/>
      <c r="G2" s="66"/>
    </row>
    <row r="3" spans="2:8" ht="13.5" customHeight="1" x14ac:dyDescent="0.3">
      <c r="B3" s="69"/>
      <c r="C3" s="254"/>
      <c r="D3" s="145" t="s">
        <v>6</v>
      </c>
      <c r="E3" s="69"/>
      <c r="F3" s="69"/>
      <c r="G3" s="69"/>
    </row>
    <row r="4" spans="2:8" ht="13.5" customHeight="1" x14ac:dyDescent="0.3">
      <c r="B4" s="115"/>
      <c r="C4" s="254"/>
      <c r="D4" s="144" t="s">
        <v>7</v>
      </c>
      <c r="E4" s="115"/>
      <c r="F4" s="115"/>
      <c r="G4" s="115"/>
    </row>
    <row r="5" spans="2:8" x14ac:dyDescent="0.3">
      <c r="C5" s="95"/>
      <c r="D5" s="96"/>
      <c r="E5" s="96"/>
      <c r="F5" s="48"/>
    </row>
    <row r="6" spans="2:8" ht="17.25" thickBot="1" x14ac:dyDescent="0.35">
      <c r="C6" s="95"/>
      <c r="D6" s="96"/>
      <c r="E6" s="116">
        <v>2021</v>
      </c>
      <c r="F6" s="48"/>
    </row>
    <row r="7" spans="2:8" x14ac:dyDescent="0.3">
      <c r="C7" s="97" t="s">
        <v>14</v>
      </c>
      <c r="D7" s="98"/>
      <c r="E7" s="98"/>
      <c r="F7" s="48"/>
    </row>
    <row r="8" spans="2:8" x14ac:dyDescent="0.3">
      <c r="C8" s="99" t="s">
        <v>15</v>
      </c>
      <c r="D8" s="59"/>
      <c r="E8" s="79" t="e">
        <f>SUM(E9:E18)</f>
        <v>#REF!</v>
      </c>
      <c r="F8" s="48"/>
      <c r="H8" s="99" t="s">
        <v>15</v>
      </c>
    </row>
    <row r="9" spans="2:8" x14ac:dyDescent="0.3">
      <c r="C9" s="100" t="s">
        <v>16</v>
      </c>
      <c r="D9" s="51"/>
      <c r="E9" s="51" t="e">
        <f>+#REF!</f>
        <v>#REF!</v>
      </c>
      <c r="F9" s="48"/>
      <c r="G9" s="50" t="b">
        <f>H9=C9</f>
        <v>1</v>
      </c>
      <c r="H9" s="100" t="s">
        <v>16</v>
      </c>
    </row>
    <row r="10" spans="2:8" x14ac:dyDescent="0.3">
      <c r="C10" s="100" t="s">
        <v>17</v>
      </c>
      <c r="D10" s="51"/>
      <c r="E10" s="51" t="e">
        <f>+#REF!</f>
        <v>#REF!</v>
      </c>
      <c r="F10" s="48"/>
      <c r="G10" s="50" t="b">
        <f t="shared" ref="G10:G30" si="0">H10=C10</f>
        <v>1</v>
      </c>
      <c r="H10" s="100" t="s">
        <v>17</v>
      </c>
    </row>
    <row r="11" spans="2:8" x14ac:dyDescent="0.3">
      <c r="C11" s="100" t="s">
        <v>18</v>
      </c>
      <c r="D11" s="51"/>
      <c r="E11" s="51" t="e">
        <f>+#REF!</f>
        <v>#REF!</v>
      </c>
      <c r="F11" s="48"/>
      <c r="G11" s="50" t="b">
        <f t="shared" si="0"/>
        <v>1</v>
      </c>
      <c r="H11" s="100" t="s">
        <v>18</v>
      </c>
    </row>
    <row r="12" spans="2:8" x14ac:dyDescent="0.3">
      <c r="C12" s="101" t="s">
        <v>19</v>
      </c>
      <c r="D12" s="51"/>
      <c r="E12" s="51" t="e">
        <f>+#REF!</f>
        <v>#REF!</v>
      </c>
      <c r="F12" s="48"/>
      <c r="G12" s="50" t="b">
        <f t="shared" si="0"/>
        <v>1</v>
      </c>
      <c r="H12" s="101" t="s">
        <v>19</v>
      </c>
    </row>
    <row r="13" spans="2:8" x14ac:dyDescent="0.3">
      <c r="C13" s="101" t="s">
        <v>166</v>
      </c>
      <c r="D13" s="51"/>
      <c r="E13" s="51" t="e">
        <f>#REF!</f>
        <v>#REF!</v>
      </c>
      <c r="F13" s="48"/>
      <c r="G13" s="50" t="b">
        <f t="shared" si="0"/>
        <v>1</v>
      </c>
      <c r="H13" s="101" t="s">
        <v>166</v>
      </c>
    </row>
    <row r="14" spans="2:8" x14ac:dyDescent="0.3">
      <c r="C14" s="100" t="s">
        <v>20</v>
      </c>
      <c r="D14" s="51"/>
      <c r="E14" s="51" t="e">
        <f>+#REF!</f>
        <v>#REF!</v>
      </c>
      <c r="F14" s="48"/>
      <c r="G14" s="50" t="b">
        <f t="shared" si="0"/>
        <v>1</v>
      </c>
      <c r="H14" s="100" t="s">
        <v>20</v>
      </c>
    </row>
    <row r="15" spans="2:8" x14ac:dyDescent="0.3">
      <c r="C15" s="102" t="s">
        <v>22</v>
      </c>
      <c r="D15" s="51"/>
      <c r="E15" s="51" t="e">
        <f>+#REF!</f>
        <v>#REF!</v>
      </c>
      <c r="F15" s="48"/>
      <c r="G15" s="50" t="b">
        <f t="shared" si="0"/>
        <v>1</v>
      </c>
      <c r="H15" s="102" t="s">
        <v>22</v>
      </c>
    </row>
    <row r="16" spans="2:8" x14ac:dyDescent="0.3">
      <c r="C16" s="100" t="s">
        <v>21</v>
      </c>
      <c r="D16" s="60"/>
      <c r="E16" s="60" t="e">
        <f>+#REF!</f>
        <v>#REF!</v>
      </c>
      <c r="F16" s="48"/>
      <c r="G16" s="50" t="b">
        <f t="shared" si="0"/>
        <v>1</v>
      </c>
      <c r="H16" s="100" t="s">
        <v>21</v>
      </c>
    </row>
    <row r="17" spans="3:8" x14ac:dyDescent="0.3">
      <c r="C17" s="102" t="s">
        <v>23</v>
      </c>
      <c r="D17" s="60"/>
      <c r="E17" s="60" t="e">
        <f>#REF!</f>
        <v>#REF!</v>
      </c>
      <c r="F17" s="48"/>
      <c r="G17" s="50" t="b">
        <f t="shared" si="0"/>
        <v>1</v>
      </c>
      <c r="H17" s="102" t="s">
        <v>23</v>
      </c>
    </row>
    <row r="18" spans="3:8" x14ac:dyDescent="0.3">
      <c r="C18" s="102" t="s">
        <v>24</v>
      </c>
      <c r="D18" s="51"/>
      <c r="E18" s="51" t="e">
        <f>+#REF!</f>
        <v>#REF!</v>
      </c>
      <c r="F18" s="48"/>
      <c r="G18" s="50" t="b">
        <f t="shared" si="0"/>
        <v>1</v>
      </c>
      <c r="H18" s="102" t="s">
        <v>24</v>
      </c>
    </row>
    <row r="19" spans="3:8" x14ac:dyDescent="0.3">
      <c r="C19" s="99" t="s">
        <v>25</v>
      </c>
      <c r="D19" s="59"/>
      <c r="E19" s="79" t="e">
        <f>SUM(E20:E30)</f>
        <v>#REF!</v>
      </c>
      <c r="F19" s="48"/>
      <c r="G19" s="50" t="b">
        <f t="shared" si="0"/>
        <v>1</v>
      </c>
      <c r="H19" s="99" t="s">
        <v>25</v>
      </c>
    </row>
    <row r="20" spans="3:8" x14ac:dyDescent="0.3">
      <c r="C20" s="100" t="s">
        <v>26</v>
      </c>
      <c r="D20" s="51"/>
      <c r="E20" s="51" t="e">
        <f>+#REF!</f>
        <v>#REF!</v>
      </c>
      <c r="F20" s="48"/>
      <c r="G20" s="50" t="b">
        <f t="shared" si="0"/>
        <v>1</v>
      </c>
      <c r="H20" s="100" t="s">
        <v>26</v>
      </c>
    </row>
    <row r="21" spans="3:8" x14ac:dyDescent="0.3">
      <c r="C21" s="100" t="s">
        <v>27</v>
      </c>
      <c r="D21" s="51"/>
      <c r="E21" s="51" t="e">
        <f>+#REF!</f>
        <v>#REF!</v>
      </c>
      <c r="F21" s="48"/>
      <c r="G21" s="50" t="b">
        <f t="shared" si="0"/>
        <v>1</v>
      </c>
      <c r="H21" s="100" t="s">
        <v>27</v>
      </c>
    </row>
    <row r="22" spans="3:8" x14ac:dyDescent="0.3">
      <c r="C22" s="100" t="s">
        <v>28</v>
      </c>
      <c r="D22" s="51"/>
      <c r="E22" s="51" t="e">
        <f>+#REF!</f>
        <v>#REF!</v>
      </c>
      <c r="F22" s="48"/>
      <c r="G22" s="50" t="b">
        <f t="shared" si="0"/>
        <v>1</v>
      </c>
      <c r="H22" s="100" t="s">
        <v>28</v>
      </c>
    </row>
    <row r="23" spans="3:8" x14ac:dyDescent="0.3">
      <c r="C23" s="100" t="s">
        <v>29</v>
      </c>
      <c r="D23" s="60"/>
      <c r="E23" s="60" t="e">
        <f>+#REF!</f>
        <v>#REF!</v>
      </c>
      <c r="F23" s="48"/>
      <c r="G23" s="50" t="b">
        <f t="shared" si="0"/>
        <v>1</v>
      </c>
      <c r="H23" s="100" t="s">
        <v>29</v>
      </c>
    </row>
    <row r="24" spans="3:8" x14ac:dyDescent="0.3">
      <c r="C24" s="100" t="s">
        <v>30</v>
      </c>
      <c r="D24" s="60"/>
      <c r="E24" s="60" t="e">
        <f>+#REF!</f>
        <v>#REF!</v>
      </c>
      <c r="F24" s="48"/>
      <c r="G24" s="50" t="b">
        <f t="shared" si="0"/>
        <v>1</v>
      </c>
      <c r="H24" s="100" t="s">
        <v>30</v>
      </c>
    </row>
    <row r="25" spans="3:8" x14ac:dyDescent="0.3">
      <c r="C25" s="100" t="s">
        <v>31</v>
      </c>
      <c r="D25" s="60"/>
      <c r="E25" s="60" t="e">
        <f>+#REF!</f>
        <v>#REF!</v>
      </c>
      <c r="F25" s="48"/>
      <c r="G25" s="50" t="b">
        <f t="shared" si="0"/>
        <v>1</v>
      </c>
      <c r="H25" s="100" t="s">
        <v>31</v>
      </c>
    </row>
    <row r="26" spans="3:8" x14ac:dyDescent="0.3">
      <c r="C26" s="100" t="s">
        <v>32</v>
      </c>
      <c r="D26" s="60"/>
      <c r="E26" s="60" t="e">
        <f>+#REF!</f>
        <v>#REF!</v>
      </c>
      <c r="F26" s="48"/>
      <c r="G26" s="50" t="b">
        <f t="shared" si="0"/>
        <v>1</v>
      </c>
      <c r="H26" s="100" t="s">
        <v>32</v>
      </c>
    </row>
    <row r="27" spans="3:8" x14ac:dyDescent="0.3">
      <c r="C27" s="100" t="s">
        <v>33</v>
      </c>
      <c r="D27" s="60"/>
      <c r="E27" s="60" t="e">
        <f>+#REF!</f>
        <v>#REF!</v>
      </c>
      <c r="F27" s="48"/>
      <c r="G27" s="50" t="b">
        <f t="shared" si="0"/>
        <v>1</v>
      </c>
      <c r="H27" s="100" t="s">
        <v>33</v>
      </c>
    </row>
    <row r="28" spans="3:8" x14ac:dyDescent="0.3">
      <c r="C28" s="100" t="s">
        <v>66</v>
      </c>
      <c r="D28" s="60"/>
      <c r="E28" s="60" t="e">
        <f>#REF!</f>
        <v>#REF!</v>
      </c>
      <c r="F28" s="48"/>
      <c r="G28" s="50" t="b">
        <f t="shared" si="0"/>
        <v>1</v>
      </c>
      <c r="H28" s="100" t="s">
        <v>66</v>
      </c>
    </row>
    <row r="29" spans="3:8" ht="20.25" customHeight="1" x14ac:dyDescent="0.3">
      <c r="C29" s="100" t="s">
        <v>167</v>
      </c>
      <c r="D29" s="60"/>
      <c r="E29" s="60" t="e">
        <f>#REF!</f>
        <v>#REF!</v>
      </c>
      <c r="F29" s="48"/>
      <c r="G29" s="50" t="b">
        <f t="shared" si="0"/>
        <v>1</v>
      </c>
      <c r="H29" s="100" t="s">
        <v>167</v>
      </c>
    </row>
    <row r="30" spans="3:8" x14ac:dyDescent="0.3">
      <c r="C30" s="100" t="s">
        <v>34</v>
      </c>
      <c r="D30" s="60"/>
      <c r="E30" s="60" t="e">
        <f>#REF!</f>
        <v>#REF!</v>
      </c>
      <c r="F30" s="48"/>
      <c r="G30" s="50" t="b">
        <f t="shared" si="0"/>
        <v>1</v>
      </c>
      <c r="H30" s="100" t="s">
        <v>34</v>
      </c>
    </row>
    <row r="31" spans="3:8" ht="17.25" thickBot="1" x14ac:dyDescent="0.35">
      <c r="C31" s="99" t="s">
        <v>35</v>
      </c>
      <c r="D31" s="113" t="s">
        <v>80</v>
      </c>
      <c r="E31" s="103" t="e">
        <f>E8+E19</f>
        <v>#REF!</v>
      </c>
      <c r="F31" s="48"/>
    </row>
    <row r="32" spans="3:8" ht="17.25" thickTop="1" x14ac:dyDescent="0.3">
      <c r="C32" s="102"/>
      <c r="D32" s="51"/>
      <c r="E32" s="51"/>
      <c r="F32" s="48"/>
    </row>
    <row r="33" spans="3:6" x14ac:dyDescent="0.3">
      <c r="C33" s="97" t="s">
        <v>36</v>
      </c>
      <c r="D33" s="104"/>
      <c r="E33" s="104"/>
      <c r="F33" s="48"/>
    </row>
    <row r="34" spans="3:6" x14ac:dyDescent="0.3">
      <c r="C34" s="105" t="s">
        <v>37</v>
      </c>
      <c r="D34" s="59"/>
      <c r="E34" s="79" t="e">
        <f>SUM(E35:E43)</f>
        <v>#REF!</v>
      </c>
      <c r="F34" s="48"/>
    </row>
    <row r="35" spans="3:6" x14ac:dyDescent="0.3">
      <c r="C35" s="106" t="s">
        <v>38</v>
      </c>
      <c r="D35" s="60"/>
      <c r="E35" s="60" t="e">
        <f>+#REF!</f>
        <v>#REF!</v>
      </c>
      <c r="F35" s="48"/>
    </row>
    <row r="36" spans="3:6" x14ac:dyDescent="0.3">
      <c r="C36" s="106" t="s">
        <v>39</v>
      </c>
      <c r="D36" s="51"/>
      <c r="E36" s="51" t="e">
        <f>+#REF!</f>
        <v>#REF!</v>
      </c>
      <c r="F36" s="48"/>
    </row>
    <row r="37" spans="3:6" x14ac:dyDescent="0.3">
      <c r="C37" s="106" t="s">
        <v>40</v>
      </c>
      <c r="D37" s="51"/>
      <c r="E37" s="51" t="e">
        <f>+#REF!</f>
        <v>#REF!</v>
      </c>
      <c r="F37" s="48"/>
    </row>
    <row r="38" spans="3:6" x14ac:dyDescent="0.3">
      <c r="C38" s="106" t="s">
        <v>64</v>
      </c>
      <c r="D38" s="51"/>
      <c r="E38" s="51" t="e">
        <f>+#REF!</f>
        <v>#REF!</v>
      </c>
      <c r="F38" s="48"/>
    </row>
    <row r="39" spans="3:6" x14ac:dyDescent="0.3">
      <c r="C39" s="106" t="s">
        <v>41</v>
      </c>
      <c r="D39" s="60"/>
      <c r="E39" s="60" t="e">
        <f>+#REF!</f>
        <v>#REF!</v>
      </c>
      <c r="F39" s="48"/>
    </row>
    <row r="40" spans="3:6" x14ac:dyDescent="0.3">
      <c r="C40" s="106" t="s">
        <v>42</v>
      </c>
      <c r="D40" s="60"/>
      <c r="E40" s="60" t="e">
        <f>+#REF!</f>
        <v>#REF!</v>
      </c>
      <c r="F40" s="48"/>
    </row>
    <row r="41" spans="3:6" x14ac:dyDescent="0.3">
      <c r="C41" s="106" t="s">
        <v>43</v>
      </c>
      <c r="D41" s="60"/>
      <c r="E41" s="60" t="e">
        <f>+#REF!</f>
        <v>#REF!</v>
      </c>
      <c r="F41" s="48"/>
    </row>
    <row r="42" spans="3:6" x14ac:dyDescent="0.3">
      <c r="C42" s="106" t="s">
        <v>44</v>
      </c>
      <c r="D42" s="60"/>
      <c r="E42" s="60" t="e">
        <f>+#REF!</f>
        <v>#REF!</v>
      </c>
      <c r="F42" s="48"/>
    </row>
    <row r="43" spans="3:6" x14ac:dyDescent="0.3">
      <c r="C43" s="107" t="s">
        <v>45</v>
      </c>
      <c r="D43" s="60"/>
      <c r="E43" s="60" t="e">
        <f>+#REF!</f>
        <v>#REF!</v>
      </c>
      <c r="F43" s="48"/>
    </row>
    <row r="44" spans="3:6" x14ac:dyDescent="0.3">
      <c r="C44" s="108"/>
      <c r="D44" s="59"/>
      <c r="E44" s="59"/>
      <c r="F44" s="48"/>
    </row>
    <row r="45" spans="3:6" x14ac:dyDescent="0.3">
      <c r="C45" s="99" t="s">
        <v>46</v>
      </c>
      <c r="D45" s="59"/>
      <c r="E45" s="79" t="e">
        <f>SUM(E46:E49)</f>
        <v>#REF!</v>
      </c>
      <c r="F45" s="48"/>
    </row>
    <row r="46" spans="3:6" x14ac:dyDescent="0.3">
      <c r="C46" s="100" t="s">
        <v>47</v>
      </c>
      <c r="D46" s="60"/>
      <c r="E46" s="60" t="e">
        <f>+#REF!</f>
        <v>#REF!</v>
      </c>
      <c r="F46" s="48"/>
    </row>
    <row r="47" spans="3:6" x14ac:dyDescent="0.3">
      <c r="C47" s="100" t="s">
        <v>48</v>
      </c>
      <c r="D47" s="60"/>
      <c r="E47" s="60" t="e">
        <f>+#REF!</f>
        <v>#REF!</v>
      </c>
      <c r="F47" s="48"/>
    </row>
    <row r="48" spans="3:6" x14ac:dyDescent="0.3">
      <c r="C48" s="100" t="s">
        <v>49</v>
      </c>
      <c r="D48" s="51"/>
      <c r="E48" s="51" t="e">
        <f>+#REF!</f>
        <v>#REF!</v>
      </c>
      <c r="F48" s="48"/>
    </row>
    <row r="49" spans="1:7" x14ac:dyDescent="0.3">
      <c r="C49" s="100" t="s">
        <v>50</v>
      </c>
      <c r="D49" s="60"/>
      <c r="E49" s="81" t="e">
        <f>+#REF!</f>
        <v>#REF!</v>
      </c>
      <c r="F49" s="48"/>
    </row>
    <row r="50" spans="1:7" x14ac:dyDescent="0.3">
      <c r="C50" s="99" t="s">
        <v>51</v>
      </c>
      <c r="D50" s="59"/>
      <c r="E50" s="109" t="e">
        <f>E34+E45</f>
        <v>#REF!</v>
      </c>
      <c r="F50" s="48"/>
    </row>
    <row r="51" spans="1:7" x14ac:dyDescent="0.3">
      <c r="C51" s="110"/>
      <c r="D51" s="59"/>
      <c r="E51" s="59"/>
      <c r="F51" s="48"/>
    </row>
    <row r="52" spans="1:7" x14ac:dyDescent="0.3">
      <c r="C52" s="111" t="s">
        <v>52</v>
      </c>
      <c r="D52" s="59"/>
      <c r="E52" s="79" t="e">
        <f>SUM(E53:E55)</f>
        <v>#REF!</v>
      </c>
      <c r="F52" s="48"/>
    </row>
    <row r="53" spans="1:7" x14ac:dyDescent="0.3">
      <c r="C53" s="106" t="s">
        <v>53</v>
      </c>
      <c r="D53" s="51"/>
      <c r="E53" s="51" t="e">
        <f>+#REF!</f>
        <v>#REF!</v>
      </c>
      <c r="F53" s="48"/>
    </row>
    <row r="54" spans="1:7" ht="20.25" customHeight="1" x14ac:dyDescent="0.3">
      <c r="C54" s="106" t="s">
        <v>54</v>
      </c>
      <c r="D54" s="51"/>
      <c r="E54" s="51" t="e">
        <f>+#REF!</f>
        <v>#REF!</v>
      </c>
      <c r="F54" s="48"/>
    </row>
    <row r="55" spans="1:7" x14ac:dyDescent="0.3">
      <c r="C55" s="106" t="s">
        <v>55</v>
      </c>
      <c r="D55" s="60"/>
      <c r="E55" s="81" t="e">
        <f>+#REF!</f>
        <v>#REF!</v>
      </c>
      <c r="F55" s="48"/>
    </row>
    <row r="56" spans="1:7" ht="17.25" thickBot="1" x14ac:dyDescent="0.35">
      <c r="C56" s="112" t="s">
        <v>56</v>
      </c>
      <c r="D56" s="113" t="s">
        <v>80</v>
      </c>
      <c r="E56" s="103" t="e">
        <f>E50+E52</f>
        <v>#REF!</v>
      </c>
      <c r="F56" s="48"/>
    </row>
    <row r="57" spans="1:7" s="121" customFormat="1" ht="17.25" thickTop="1" x14ac:dyDescent="0.3">
      <c r="A57" s="50"/>
      <c r="B57" s="50"/>
      <c r="C57" s="48"/>
      <c r="D57" s="51"/>
      <c r="E57" s="51" t="e">
        <f>E31-E56</f>
        <v>#REF!</v>
      </c>
    </row>
    <row r="58" spans="1:7" s="121" customFormat="1" x14ac:dyDescent="0.3">
      <c r="B58" s="50"/>
      <c r="C58" s="48"/>
      <c r="D58" s="51"/>
      <c r="E58" s="51"/>
    </row>
    <row r="59" spans="1:7" s="121" customFormat="1" x14ac:dyDescent="0.3">
      <c r="B59" s="50" t="s">
        <v>72</v>
      </c>
      <c r="C59" s="50"/>
      <c r="D59" s="123" t="s">
        <v>81</v>
      </c>
      <c r="E59" s="54"/>
      <c r="F59" s="122" t="s">
        <v>85</v>
      </c>
    </row>
    <row r="60" spans="1:7" x14ac:dyDescent="0.3">
      <c r="A60" s="121"/>
      <c r="B60" s="50" t="s">
        <v>84</v>
      </c>
      <c r="D60" s="123" t="s">
        <v>87</v>
      </c>
      <c r="E60" s="54"/>
      <c r="F60" s="123" t="s">
        <v>86</v>
      </c>
    </row>
    <row r="61" spans="1:7" x14ac:dyDescent="0.3">
      <c r="D61" s="123" t="s">
        <v>88</v>
      </c>
      <c r="E61" s="54"/>
      <c r="F61" s="122" t="s">
        <v>89</v>
      </c>
    </row>
    <row r="62" spans="1:7" s="94" customFormat="1" x14ac:dyDescent="0.3">
      <c r="A62" s="50"/>
      <c r="B62" s="50"/>
      <c r="C62" s="48"/>
      <c r="D62" s="51"/>
      <c r="E62" s="51"/>
      <c r="F62" s="50"/>
      <c r="G62" s="50"/>
    </row>
    <row r="63" spans="1:7" x14ac:dyDescent="0.3">
      <c r="A63" s="94"/>
      <c r="D63" s="61"/>
      <c r="E63" s="61"/>
    </row>
    <row r="64" spans="1:7" x14ac:dyDescent="0.3">
      <c r="D64" s="61"/>
      <c r="E64" s="61"/>
    </row>
  </sheetData>
  <mergeCells count="1">
    <mergeCell ref="C1:C4"/>
  </mergeCells>
  <pageMargins left="0.7" right="0.15748031496062992" top="7.874015748031496E-2" bottom="7.874015748031496E-2" header="0.31496062992125984" footer="0.31496062992125984"/>
  <pageSetup scale="80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EB3EF-C9B0-4839-86C7-15BF96B9CD49}">
  <dimension ref="B1:G36"/>
  <sheetViews>
    <sheetView workbookViewId="0">
      <selection activeCell="G29" sqref="G29"/>
    </sheetView>
  </sheetViews>
  <sheetFormatPr baseColWidth="10" defaultRowHeight="12.75" x14ac:dyDescent="0.2"/>
  <cols>
    <col min="1" max="1" width="4.28515625" style="34" customWidth="1"/>
    <col min="2" max="2" width="30.42578125" style="34" customWidth="1"/>
    <col min="3" max="3" width="21.42578125" style="34" customWidth="1"/>
    <col min="4" max="4" width="6.5703125" style="34" customWidth="1"/>
    <col min="5" max="5" width="6.42578125" style="34" customWidth="1"/>
    <col min="6" max="6" width="21.140625" style="34" customWidth="1"/>
    <col min="7" max="16384" width="11.42578125" style="34"/>
  </cols>
  <sheetData>
    <row r="1" spans="2:7" ht="18" x14ac:dyDescent="0.25">
      <c r="B1" s="125"/>
      <c r="C1" s="126" t="s">
        <v>65</v>
      </c>
      <c r="D1" s="127"/>
      <c r="E1" s="127"/>
      <c r="F1" s="128"/>
      <c r="G1" s="128"/>
    </row>
    <row r="2" spans="2:7" ht="16.5" x14ac:dyDescent="0.3">
      <c r="B2" s="129"/>
      <c r="C2" s="130" t="s">
        <v>90</v>
      </c>
      <c r="D2" s="130"/>
      <c r="E2" s="130"/>
      <c r="F2" s="84"/>
      <c r="G2" s="84"/>
    </row>
    <row r="3" spans="2:7" ht="16.5" x14ac:dyDescent="0.3">
      <c r="B3" s="129"/>
      <c r="C3" s="130" t="s">
        <v>171</v>
      </c>
      <c r="D3" s="130"/>
      <c r="E3" s="130"/>
      <c r="F3" s="84"/>
      <c r="G3" s="84"/>
    </row>
    <row r="4" spans="2:7" x14ac:dyDescent="0.2">
      <c r="B4" s="131"/>
      <c r="C4" s="132" t="s">
        <v>91</v>
      </c>
      <c r="D4" s="132"/>
      <c r="E4" s="132"/>
      <c r="F4" s="133"/>
      <c r="G4" s="133"/>
    </row>
    <row r="5" spans="2:7" x14ac:dyDescent="0.2">
      <c r="B5" s="33"/>
      <c r="C5" s="33"/>
      <c r="D5" s="33"/>
      <c r="E5" s="33"/>
      <c r="F5" s="33"/>
    </row>
    <row r="6" spans="2:7" ht="15" x14ac:dyDescent="0.25">
      <c r="B6" s="58"/>
      <c r="C6" s="58"/>
      <c r="D6" s="58"/>
      <c r="E6" s="58"/>
      <c r="F6" s="134">
        <v>2021</v>
      </c>
    </row>
    <row r="7" spans="2:7" ht="15" x14ac:dyDescent="0.25">
      <c r="B7" s="135" t="s">
        <v>92</v>
      </c>
      <c r="C7" s="135"/>
      <c r="D7" s="135"/>
      <c r="E7" s="135"/>
      <c r="F7" s="58"/>
    </row>
    <row r="8" spans="2:7" ht="14.25" x14ac:dyDescent="0.2">
      <c r="B8" s="58" t="s">
        <v>93</v>
      </c>
      <c r="C8" s="58"/>
      <c r="D8" s="58"/>
      <c r="E8" s="58" t="s">
        <v>80</v>
      </c>
      <c r="F8" s="114" t="e">
        <f>+#REF!</f>
        <v>#REF!</v>
      </c>
    </row>
    <row r="9" spans="2:7" ht="14.25" x14ac:dyDescent="0.2">
      <c r="B9" s="58" t="s">
        <v>94</v>
      </c>
      <c r="C9" s="58"/>
      <c r="D9" s="58"/>
      <c r="E9" s="58"/>
      <c r="F9" s="136">
        <v>0</v>
      </c>
    </row>
    <row r="10" spans="2:7" ht="15" x14ac:dyDescent="0.25">
      <c r="B10" s="135" t="s">
        <v>95</v>
      </c>
      <c r="C10" s="135"/>
      <c r="D10" s="135"/>
      <c r="E10" s="135"/>
      <c r="F10" s="137" t="e">
        <f>SUM(F8:F9)</f>
        <v>#REF!</v>
      </c>
    </row>
    <row r="11" spans="2:7" ht="14.25" x14ac:dyDescent="0.2">
      <c r="B11" s="58"/>
      <c r="C11" s="58"/>
      <c r="D11" s="58"/>
      <c r="E11" s="58"/>
      <c r="F11" s="114"/>
    </row>
    <row r="12" spans="2:7" ht="15" x14ac:dyDescent="0.25">
      <c r="B12" s="135" t="s">
        <v>96</v>
      </c>
      <c r="C12" s="135"/>
      <c r="D12" s="135"/>
      <c r="E12" s="135"/>
      <c r="F12" s="114"/>
    </row>
    <row r="13" spans="2:7" ht="14.25" x14ac:dyDescent="0.2">
      <c r="B13" s="58" t="s">
        <v>93</v>
      </c>
      <c r="C13" s="58"/>
      <c r="D13" s="58"/>
      <c r="E13" s="58"/>
      <c r="F13" s="114" t="e">
        <f>+#REF!</f>
        <v>#REF!</v>
      </c>
    </row>
    <row r="14" spans="2:7" ht="14.25" x14ac:dyDescent="0.2">
      <c r="B14" s="58" t="s">
        <v>97</v>
      </c>
      <c r="C14" s="58"/>
      <c r="D14" s="58"/>
      <c r="E14" s="58"/>
      <c r="F14" s="138" t="e">
        <f>+'Resultado (2)'!E27</f>
        <v>#REF!</v>
      </c>
    </row>
    <row r="15" spans="2:7" ht="15" x14ac:dyDescent="0.25">
      <c r="B15" s="135" t="s">
        <v>98</v>
      </c>
      <c r="C15" s="135"/>
      <c r="D15" s="135"/>
      <c r="E15" s="135"/>
      <c r="F15" s="137" t="e">
        <f>SUM(F13:F14)</f>
        <v>#REF!</v>
      </c>
    </row>
    <row r="16" spans="2:7" ht="14.25" x14ac:dyDescent="0.2">
      <c r="B16" s="58"/>
      <c r="C16" s="58"/>
      <c r="D16" s="58"/>
      <c r="E16" s="58"/>
      <c r="F16" s="114"/>
    </row>
    <row r="17" spans="2:7" ht="15" x14ac:dyDescent="0.25">
      <c r="B17" s="135" t="s">
        <v>99</v>
      </c>
      <c r="C17" s="135"/>
      <c r="D17" s="135"/>
      <c r="E17" s="135"/>
      <c r="F17" s="114"/>
    </row>
    <row r="18" spans="2:7" ht="14.25" x14ac:dyDescent="0.2">
      <c r="B18" s="58" t="s">
        <v>93</v>
      </c>
      <c r="C18" s="58"/>
      <c r="D18" s="58"/>
      <c r="E18" s="58"/>
      <c r="F18" s="114" t="e">
        <f>+#REF!</f>
        <v>#REF!</v>
      </c>
    </row>
    <row r="19" spans="2:7" ht="14.25" x14ac:dyDescent="0.2">
      <c r="B19" s="58" t="s">
        <v>100</v>
      </c>
      <c r="C19" s="58"/>
      <c r="D19" s="58"/>
      <c r="E19" s="58"/>
      <c r="F19" s="138" t="e">
        <f>+#REF!</f>
        <v>#REF!</v>
      </c>
    </row>
    <row r="20" spans="2:7" ht="15" x14ac:dyDescent="0.25">
      <c r="B20" s="135" t="s">
        <v>98</v>
      </c>
      <c r="C20" s="135"/>
      <c r="D20" s="135"/>
      <c r="E20" s="135"/>
      <c r="F20" s="137" t="e">
        <f>SUM(F18:F19)</f>
        <v>#REF!</v>
      </c>
    </row>
    <row r="21" spans="2:7" ht="14.25" x14ac:dyDescent="0.2">
      <c r="B21" s="58"/>
      <c r="C21" s="58"/>
      <c r="D21" s="58"/>
      <c r="E21" s="58"/>
      <c r="F21" s="138"/>
    </row>
    <row r="22" spans="2:7" ht="15.75" thickBot="1" x14ac:dyDescent="0.3">
      <c r="B22" s="135" t="s">
        <v>101</v>
      </c>
      <c r="C22" s="135"/>
      <c r="D22" s="135"/>
      <c r="E22" s="135" t="s">
        <v>80</v>
      </c>
      <c r="F22" s="139" t="e">
        <f>F10+F15+F20</f>
        <v>#REF!</v>
      </c>
      <c r="G22" s="2" t="e">
        <f>+F22-Balance!C44</f>
        <v>#REF!</v>
      </c>
    </row>
    <row r="23" spans="2:7" ht="15" thickTop="1" x14ac:dyDescent="0.2">
      <c r="B23" s="58"/>
      <c r="C23" s="58"/>
      <c r="D23" s="58"/>
      <c r="E23" s="58"/>
      <c r="F23" s="114"/>
    </row>
    <row r="24" spans="2:7" ht="14.25" x14ac:dyDescent="0.2">
      <c r="B24" s="58" t="s">
        <v>102</v>
      </c>
      <c r="C24" s="58"/>
      <c r="D24" s="58"/>
      <c r="E24" s="58"/>
      <c r="F24" s="114">
        <v>200240</v>
      </c>
    </row>
    <row r="25" spans="2:7" ht="14.25" x14ac:dyDescent="0.2">
      <c r="B25" s="58" t="s">
        <v>103</v>
      </c>
      <c r="C25" s="58"/>
      <c r="D25" s="58"/>
      <c r="E25" s="58"/>
      <c r="F25" s="140" t="e">
        <f>F10/F24</f>
        <v>#REF!</v>
      </c>
    </row>
    <row r="26" spans="2:7" ht="14.25" x14ac:dyDescent="0.2">
      <c r="B26" s="58" t="s">
        <v>104</v>
      </c>
      <c r="C26" s="58"/>
      <c r="D26" s="58"/>
      <c r="E26" s="58"/>
      <c r="F26" s="140" t="e">
        <f>F22/F24</f>
        <v>#REF!</v>
      </c>
    </row>
    <row r="27" spans="2:7" ht="14.25" x14ac:dyDescent="0.2">
      <c r="B27" s="58"/>
      <c r="C27" s="58"/>
      <c r="D27" s="58"/>
      <c r="E27" s="58"/>
      <c r="F27" s="58"/>
    </row>
    <row r="31" spans="2:7" x14ac:dyDescent="0.2">
      <c r="B31" s="35"/>
      <c r="C31" s="35"/>
      <c r="D31" s="35"/>
      <c r="E31" s="35"/>
      <c r="F31" s="41"/>
    </row>
    <row r="32" spans="2:7" x14ac:dyDescent="0.2">
      <c r="B32" s="35"/>
      <c r="C32" s="35"/>
      <c r="D32" s="35"/>
      <c r="E32" s="35"/>
      <c r="F32" s="41"/>
    </row>
    <row r="33" spans="2:6" x14ac:dyDescent="0.2">
      <c r="B33" s="37" t="s">
        <v>105</v>
      </c>
      <c r="C33" s="37" t="s">
        <v>106</v>
      </c>
      <c r="E33" s="37"/>
      <c r="F33" s="141" t="s">
        <v>82</v>
      </c>
    </row>
    <row r="34" spans="2:6" ht="16.5" x14ac:dyDescent="0.2">
      <c r="B34" s="37" t="s">
        <v>107</v>
      </c>
      <c r="C34" s="37" t="s">
        <v>108</v>
      </c>
      <c r="E34" s="37"/>
      <c r="F34" s="123" t="s">
        <v>86</v>
      </c>
    </row>
    <row r="35" spans="2:6" ht="16.5" x14ac:dyDescent="0.3">
      <c r="C35" s="37" t="s">
        <v>109</v>
      </c>
      <c r="E35" s="37"/>
      <c r="F35" s="122" t="s">
        <v>89</v>
      </c>
    </row>
    <row r="36" spans="2:6" x14ac:dyDescent="0.2">
      <c r="B36" s="35"/>
      <c r="C36" s="35"/>
      <c r="D36" s="35"/>
      <c r="E36" s="35"/>
      <c r="F36" s="41"/>
    </row>
  </sheetData>
  <pageMargins left="0.37" right="0.25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B6C46-FFB7-4579-80DA-2CC84C484684}">
  <sheetPr>
    <tabColor rgb="FFFF0000"/>
    <pageSetUpPr fitToPage="1"/>
  </sheetPr>
  <dimension ref="A1:K69"/>
  <sheetViews>
    <sheetView showGridLines="0" topLeftCell="A52" zoomScale="90" zoomScaleNormal="90" workbookViewId="0">
      <selection activeCell="K21" sqref="K21"/>
    </sheetView>
  </sheetViews>
  <sheetFormatPr baseColWidth="10" defaultRowHeight="12.75" x14ac:dyDescent="0.2"/>
  <cols>
    <col min="1" max="1" width="3.7109375" style="34" customWidth="1"/>
    <col min="2" max="2" width="40.140625" style="34" customWidth="1"/>
    <col min="3" max="3" width="7.5703125" style="34" customWidth="1"/>
    <col min="4" max="4" width="8.85546875" style="34" customWidth="1"/>
    <col min="5" max="5" width="4.5703125" style="34" bestFit="1" customWidth="1"/>
    <col min="6" max="9" width="4.5703125" style="34" customWidth="1"/>
    <col min="10" max="10" width="14.85546875" style="34" customWidth="1"/>
    <col min="11" max="11" width="7.140625" style="34" customWidth="1"/>
    <col min="12" max="16384" width="11.42578125" style="34"/>
  </cols>
  <sheetData>
    <row r="1" spans="1:11" ht="4.5" customHeight="1" x14ac:dyDescent="0.25">
      <c r="A1" s="166"/>
      <c r="B1" s="146"/>
      <c r="C1" s="146"/>
      <c r="D1" s="16"/>
      <c r="E1" s="16"/>
      <c r="F1" s="16"/>
      <c r="G1" s="16"/>
      <c r="H1" s="16"/>
      <c r="I1" s="16"/>
      <c r="J1" s="22"/>
      <c r="K1" s="16"/>
    </row>
    <row r="2" spans="1:11" ht="18" x14ac:dyDescent="0.25">
      <c r="A2" s="167"/>
      <c r="B2" s="162"/>
      <c r="C2" s="163" t="s">
        <v>65</v>
      </c>
      <c r="D2" s="164"/>
      <c r="E2" s="161"/>
      <c r="F2" s="161"/>
      <c r="G2" s="161"/>
      <c r="H2" s="161"/>
      <c r="I2" s="161"/>
      <c r="J2" s="26"/>
      <c r="K2" s="161"/>
    </row>
    <row r="3" spans="1:11" ht="16.5" x14ac:dyDescent="0.3">
      <c r="A3" s="167"/>
      <c r="B3" s="162"/>
      <c r="C3" s="165" t="s">
        <v>110</v>
      </c>
      <c r="D3" s="164"/>
      <c r="E3" s="161"/>
      <c r="F3" s="161"/>
      <c r="G3" s="161"/>
      <c r="H3" s="161"/>
      <c r="I3" s="161"/>
      <c r="J3" s="26"/>
      <c r="K3" s="161"/>
    </row>
    <row r="4" spans="1:11" ht="16.5" x14ac:dyDescent="0.3">
      <c r="A4" s="167"/>
      <c r="B4" s="162"/>
      <c r="C4" s="165" t="s">
        <v>164</v>
      </c>
      <c r="D4" s="164"/>
      <c r="E4" s="161"/>
      <c r="F4" s="161"/>
      <c r="G4" s="161"/>
      <c r="H4" s="161"/>
      <c r="I4" s="161"/>
      <c r="J4" s="26"/>
      <c r="K4" s="161"/>
    </row>
    <row r="5" spans="1:11" ht="13.5" x14ac:dyDescent="0.25">
      <c r="A5" s="168"/>
      <c r="B5" s="17"/>
      <c r="C5" s="17" t="s">
        <v>1</v>
      </c>
      <c r="D5" s="15"/>
      <c r="E5" s="18"/>
      <c r="F5" s="18"/>
      <c r="G5" s="18"/>
      <c r="H5" s="18"/>
      <c r="I5" s="18"/>
      <c r="J5" s="31"/>
      <c r="K5" s="18"/>
    </row>
    <row r="7" spans="1:11" x14ac:dyDescent="0.2">
      <c r="D7" s="147"/>
      <c r="J7" s="148">
        <v>2020</v>
      </c>
    </row>
    <row r="8" spans="1:11" x14ac:dyDescent="0.2">
      <c r="A8" s="151" t="s">
        <v>111</v>
      </c>
      <c r="B8" s="150"/>
    </row>
    <row r="9" spans="1:11" x14ac:dyDescent="0.2">
      <c r="B9" s="34" t="s">
        <v>112</v>
      </c>
      <c r="I9" s="34" t="s">
        <v>80</v>
      </c>
      <c r="J9" s="154">
        <v>81471.59</v>
      </c>
      <c r="K9" s="155"/>
    </row>
    <row r="10" spans="1:11" x14ac:dyDescent="0.2">
      <c r="B10" s="37" t="s">
        <v>113</v>
      </c>
      <c r="J10" s="156"/>
      <c r="K10" s="156"/>
    </row>
    <row r="11" spans="1:11" x14ac:dyDescent="0.2">
      <c r="B11" s="34" t="s">
        <v>114</v>
      </c>
      <c r="J11" s="156"/>
      <c r="K11" s="156"/>
    </row>
    <row r="12" spans="1:11" x14ac:dyDescent="0.2">
      <c r="B12" s="34" t="s">
        <v>115</v>
      </c>
      <c r="J12" s="156">
        <v>30377.63</v>
      </c>
      <c r="K12" s="156"/>
    </row>
    <row r="13" spans="1:11" x14ac:dyDescent="0.2">
      <c r="B13" s="34" t="s">
        <v>116</v>
      </c>
      <c r="J13" s="156">
        <v>-5562.44</v>
      </c>
      <c r="K13" s="156"/>
    </row>
    <row r="14" spans="1:11" x14ac:dyDescent="0.2">
      <c r="B14" s="34" t="s">
        <v>117</v>
      </c>
      <c r="J14" s="156">
        <v>10935.07</v>
      </c>
      <c r="K14" s="156"/>
    </row>
    <row r="15" spans="1:11" x14ac:dyDescent="0.2">
      <c r="B15" s="34" t="s">
        <v>118</v>
      </c>
      <c r="J15" s="156">
        <v>32002.41</v>
      </c>
      <c r="K15" s="156"/>
    </row>
    <row r="16" spans="1:11" x14ac:dyDescent="0.2">
      <c r="B16" s="34" t="s">
        <v>119</v>
      </c>
      <c r="J16" s="156"/>
      <c r="K16" s="156"/>
    </row>
    <row r="17" spans="1:11" x14ac:dyDescent="0.2">
      <c r="B17" s="34" t="s">
        <v>120</v>
      </c>
      <c r="J17" s="156"/>
      <c r="K17" s="156"/>
    </row>
    <row r="18" spans="1:11" x14ac:dyDescent="0.2">
      <c r="B18" s="34" t="s">
        <v>121</v>
      </c>
      <c r="J18" s="156"/>
      <c r="K18" s="156"/>
    </row>
    <row r="19" spans="1:11" x14ac:dyDescent="0.2">
      <c r="B19" s="34" t="s">
        <v>122</v>
      </c>
      <c r="J19" s="156"/>
      <c r="K19" s="156"/>
    </row>
    <row r="20" spans="1:11" x14ac:dyDescent="0.2">
      <c r="B20" s="34" t="s">
        <v>123</v>
      </c>
      <c r="J20" s="156">
        <v>33916.800000000003</v>
      </c>
      <c r="K20" s="156"/>
    </row>
    <row r="21" spans="1:11" x14ac:dyDescent="0.2">
      <c r="B21" s="34" t="s">
        <v>124</v>
      </c>
      <c r="J21" s="157">
        <v>34828.67</v>
      </c>
      <c r="K21" s="156"/>
    </row>
    <row r="22" spans="1:11" x14ac:dyDescent="0.2">
      <c r="B22" s="36" t="s">
        <v>125</v>
      </c>
      <c r="J22" s="154">
        <f>SUM(J9:J21)</f>
        <v>217969.72999999998</v>
      </c>
      <c r="K22" s="154"/>
    </row>
    <row r="23" spans="1:11" x14ac:dyDescent="0.2">
      <c r="J23" s="154"/>
      <c r="K23" s="154"/>
    </row>
    <row r="24" spans="1:11" x14ac:dyDescent="0.2">
      <c r="A24" s="151" t="s">
        <v>126</v>
      </c>
      <c r="J24" s="156"/>
      <c r="K24" s="156"/>
    </row>
    <row r="25" spans="1:11" x14ac:dyDescent="0.2">
      <c r="B25" s="34" t="s">
        <v>160</v>
      </c>
      <c r="J25" s="156">
        <v>925119.55</v>
      </c>
      <c r="K25" s="156"/>
    </row>
    <row r="26" spans="1:11" x14ac:dyDescent="0.2">
      <c r="B26" s="34" t="s">
        <v>162</v>
      </c>
      <c r="J26" s="156">
        <v>20777.919999999998</v>
      </c>
      <c r="K26" s="156"/>
    </row>
    <row r="27" spans="1:11" x14ac:dyDescent="0.2">
      <c r="B27" s="34" t="s">
        <v>127</v>
      </c>
      <c r="J27" s="156">
        <v>-19527.05</v>
      </c>
      <c r="K27" s="156"/>
    </row>
    <row r="28" spans="1:11" x14ac:dyDescent="0.2">
      <c r="B28" s="34" t="s">
        <v>128</v>
      </c>
      <c r="J28" s="156">
        <v>-299763</v>
      </c>
      <c r="K28" s="156"/>
    </row>
    <row r="29" spans="1:11" x14ac:dyDescent="0.2">
      <c r="B29" s="34" t="s">
        <v>129</v>
      </c>
      <c r="J29" s="156">
        <v>-20120.84</v>
      </c>
      <c r="K29" s="156"/>
    </row>
    <row r="30" spans="1:11" x14ac:dyDescent="0.2">
      <c r="B30" s="34" t="s">
        <v>130</v>
      </c>
      <c r="J30" s="156">
        <v>117071.75</v>
      </c>
      <c r="K30" s="156"/>
    </row>
    <row r="31" spans="1:11" x14ac:dyDescent="0.2">
      <c r="B31" s="34" t="s">
        <v>131</v>
      </c>
      <c r="J31" s="156">
        <v>-25757.8</v>
      </c>
      <c r="K31" s="156"/>
    </row>
    <row r="32" spans="1:11" x14ac:dyDescent="0.2">
      <c r="B32" s="34" t="s">
        <v>161</v>
      </c>
      <c r="J32" s="157"/>
      <c r="K32" s="156"/>
    </row>
    <row r="33" spans="1:11" x14ac:dyDescent="0.2">
      <c r="B33" s="34" t="s">
        <v>132</v>
      </c>
      <c r="J33" s="154">
        <f>SUM(J22:J32)-1</f>
        <v>915769.25999999989</v>
      </c>
      <c r="K33" s="154"/>
    </row>
    <row r="34" spans="1:11" x14ac:dyDescent="0.2">
      <c r="B34" s="34" t="s">
        <v>133</v>
      </c>
      <c r="J34" s="156">
        <v>-34955</v>
      </c>
      <c r="K34" s="156"/>
    </row>
    <row r="35" spans="1:11" x14ac:dyDescent="0.2">
      <c r="B35" s="34" t="s">
        <v>78</v>
      </c>
      <c r="J35" s="156">
        <v>62588</v>
      </c>
      <c r="K35" s="156"/>
    </row>
    <row r="36" spans="1:11" x14ac:dyDescent="0.2">
      <c r="B36" s="34" t="s">
        <v>134</v>
      </c>
      <c r="J36" s="157">
        <v>-109563</v>
      </c>
      <c r="K36" s="156"/>
    </row>
    <row r="37" spans="1:11" x14ac:dyDescent="0.2">
      <c r="B37" s="36" t="s">
        <v>135</v>
      </c>
      <c r="J37" s="154">
        <f>SUM(J33:J36)</f>
        <v>833839.25999999989</v>
      </c>
      <c r="K37" s="154"/>
    </row>
    <row r="38" spans="1:11" x14ac:dyDescent="0.2">
      <c r="J38" s="156"/>
      <c r="K38" s="156"/>
    </row>
    <row r="39" spans="1:11" x14ac:dyDescent="0.2">
      <c r="A39" s="151" t="s">
        <v>136</v>
      </c>
      <c r="J39" s="156"/>
      <c r="K39" s="156"/>
    </row>
    <row r="40" spans="1:11" x14ac:dyDescent="0.2">
      <c r="B40" s="34" t="s">
        <v>137</v>
      </c>
      <c r="J40" s="156"/>
      <c r="K40" s="156"/>
    </row>
    <row r="41" spans="1:11" x14ac:dyDescent="0.2">
      <c r="B41" s="34" t="s">
        <v>138</v>
      </c>
      <c r="J41" s="156">
        <v>-20765</v>
      </c>
      <c r="K41" s="156"/>
    </row>
    <row r="42" spans="1:11" x14ac:dyDescent="0.2">
      <c r="B42" s="34" t="s">
        <v>139</v>
      </c>
      <c r="J42" s="156">
        <v>6180</v>
      </c>
      <c r="K42" s="156"/>
    </row>
    <row r="43" spans="1:11" x14ac:dyDescent="0.2">
      <c r="B43" s="34" t="s">
        <v>140</v>
      </c>
      <c r="J43" s="156">
        <v>-11094</v>
      </c>
      <c r="K43" s="156"/>
    </row>
    <row r="44" spans="1:11" x14ac:dyDescent="0.2">
      <c r="B44" s="34" t="s">
        <v>141</v>
      </c>
      <c r="J44" s="157"/>
      <c r="K44" s="156"/>
    </row>
    <row r="45" spans="1:11" x14ac:dyDescent="0.2">
      <c r="B45" s="36" t="s">
        <v>142</v>
      </c>
      <c r="J45" s="154">
        <f>SUM(J40:J44)</f>
        <v>-25679</v>
      </c>
      <c r="K45" s="154"/>
    </row>
    <row r="46" spans="1:11" x14ac:dyDescent="0.2">
      <c r="J46" s="156"/>
      <c r="K46" s="156"/>
    </row>
    <row r="47" spans="1:11" x14ac:dyDescent="0.2">
      <c r="A47" s="151" t="s">
        <v>143</v>
      </c>
      <c r="J47" s="156"/>
      <c r="K47" s="156"/>
    </row>
    <row r="48" spans="1:11" x14ac:dyDescent="0.2">
      <c r="B48" s="34" t="s">
        <v>144</v>
      </c>
      <c r="J48" s="156"/>
      <c r="K48" s="156"/>
    </row>
    <row r="49" spans="1:11" x14ac:dyDescent="0.2">
      <c r="B49" s="34" t="s">
        <v>145</v>
      </c>
      <c r="J49" s="156">
        <v>5500000</v>
      </c>
      <c r="K49" s="156"/>
    </row>
    <row r="50" spans="1:11" x14ac:dyDescent="0.2">
      <c r="B50" s="34" t="s">
        <v>146</v>
      </c>
      <c r="J50" s="156">
        <v>-6000000</v>
      </c>
      <c r="K50" s="156"/>
    </row>
    <row r="51" spans="1:11" x14ac:dyDescent="0.2">
      <c r="B51" s="34" t="s">
        <v>147</v>
      </c>
      <c r="J51" s="156">
        <v>11902854</v>
      </c>
      <c r="K51" s="156"/>
    </row>
    <row r="52" spans="1:11" x14ac:dyDescent="0.2">
      <c r="B52" s="34" t="s">
        <v>148</v>
      </c>
      <c r="J52" s="156">
        <v>-12845225</v>
      </c>
      <c r="K52" s="156"/>
    </row>
    <row r="53" spans="1:11" x14ac:dyDescent="0.2">
      <c r="B53" s="34" t="s">
        <v>149</v>
      </c>
      <c r="J53" s="156">
        <v>588936</v>
      </c>
      <c r="K53" s="156"/>
    </row>
    <row r="54" spans="1:11" x14ac:dyDescent="0.2">
      <c r="B54" s="34" t="s">
        <v>150</v>
      </c>
      <c r="J54" s="157">
        <v>-258516</v>
      </c>
      <c r="K54" s="156"/>
    </row>
    <row r="55" spans="1:11" ht="15" x14ac:dyDescent="0.2">
      <c r="B55" s="152" t="s">
        <v>163</v>
      </c>
      <c r="J55" s="158">
        <f>SUM(J48:J54)</f>
        <v>-1111951</v>
      </c>
      <c r="K55" s="156"/>
    </row>
    <row r="56" spans="1:11" x14ac:dyDescent="0.2">
      <c r="J56" s="156"/>
      <c r="K56" s="156"/>
    </row>
    <row r="57" spans="1:11" x14ac:dyDescent="0.2">
      <c r="A57" s="149" t="s">
        <v>151</v>
      </c>
      <c r="B57" s="150"/>
      <c r="J57" s="159">
        <f>J37+J45+J55</f>
        <v>-303790.74000000011</v>
      </c>
      <c r="K57" s="156"/>
    </row>
    <row r="58" spans="1:11" x14ac:dyDescent="0.2">
      <c r="A58" s="149" t="s">
        <v>152</v>
      </c>
      <c r="B58" s="150"/>
      <c r="J58" s="157">
        <v>1350617</v>
      </c>
      <c r="K58" s="156"/>
    </row>
    <row r="59" spans="1:11" ht="13.5" thickBot="1" x14ac:dyDescent="0.25">
      <c r="A59" s="151" t="s">
        <v>153</v>
      </c>
      <c r="B59" s="150"/>
      <c r="I59" s="34" t="s">
        <v>80</v>
      </c>
      <c r="J59" s="160">
        <f>+J57+J58</f>
        <v>1046826.2599999999</v>
      </c>
      <c r="K59" s="156"/>
    </row>
    <row r="60" spans="1:11" x14ac:dyDescent="0.2">
      <c r="J60" s="156"/>
      <c r="K60" s="156"/>
    </row>
    <row r="61" spans="1:11" x14ac:dyDescent="0.2">
      <c r="B61" s="34" t="s">
        <v>154</v>
      </c>
      <c r="J61" s="156"/>
      <c r="K61" s="156"/>
    </row>
    <row r="62" spans="1:11" x14ac:dyDescent="0.2">
      <c r="B62" s="34" t="s">
        <v>155</v>
      </c>
      <c r="J62" s="156"/>
      <c r="K62" s="156"/>
    </row>
    <row r="63" spans="1:11" x14ac:dyDescent="0.2">
      <c r="B63" s="34" t="s">
        <v>156</v>
      </c>
      <c r="I63" s="34" t="s">
        <v>80</v>
      </c>
      <c r="J63" s="156">
        <v>-4049</v>
      </c>
      <c r="K63" s="156"/>
    </row>
    <row r="64" spans="1:11" x14ac:dyDescent="0.2">
      <c r="J64" s="2"/>
    </row>
    <row r="65" spans="2:11" x14ac:dyDescent="0.2">
      <c r="J65" s="2"/>
    </row>
    <row r="66" spans="2:11" x14ac:dyDescent="0.2">
      <c r="J66" s="2"/>
    </row>
    <row r="67" spans="2:11" x14ac:dyDescent="0.2">
      <c r="B67" s="37" t="s">
        <v>72</v>
      </c>
      <c r="C67" s="37" t="s">
        <v>157</v>
      </c>
      <c r="J67" s="141" t="s">
        <v>82</v>
      </c>
      <c r="K67" s="37"/>
    </row>
    <row r="68" spans="2:11" x14ac:dyDescent="0.2">
      <c r="B68" s="37" t="s">
        <v>74</v>
      </c>
      <c r="C68" s="37" t="s">
        <v>158</v>
      </c>
      <c r="J68" s="141" t="s">
        <v>75</v>
      </c>
      <c r="K68" s="37"/>
    </row>
    <row r="69" spans="2:11" x14ac:dyDescent="0.2">
      <c r="C69" s="37" t="s">
        <v>159</v>
      </c>
      <c r="J69" s="141" t="s">
        <v>83</v>
      </c>
      <c r="K69" s="37"/>
    </row>
  </sheetData>
  <pageMargins left="0.35433070866141736" right="0.23622047244094491" top="0.15748031496062992" bottom="0.31496062992125984" header="0.31496062992125984" footer="0.31496062992125984"/>
  <pageSetup scale="87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Parametro</vt:lpstr>
      <vt:lpstr>Balance</vt:lpstr>
      <vt:lpstr>Resultado</vt:lpstr>
      <vt:lpstr>Resultado (2)</vt:lpstr>
      <vt:lpstr>Balance (2)</vt:lpstr>
      <vt:lpstr>CP (2)</vt:lpstr>
      <vt:lpstr>FE (2)</vt:lpstr>
      <vt:lpstr>'CP (2)'!Área_de_impresión</vt:lpstr>
      <vt:lpstr>Resultado!Área_de_impresión</vt:lpstr>
      <vt:lpstr>'Resultado (2)'!Área_de_impresión</vt:lpstr>
      <vt:lpstr>Resultado!Títulos_a_imprimir</vt:lpstr>
      <vt:lpstr>'Resultado (2)'!Títulos_a_imprimir</vt:lpstr>
      <vt:lpstr>Resultado!UTILIDAD__ANTES_DE_RESERVA</vt:lpstr>
      <vt:lpstr>'Resultado (2)'!UTILIDAD__ANTES_DE_RESERVA</vt:lpstr>
    </vt:vector>
  </TitlesOfParts>
  <Company>Exactus Software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Diego González</dc:creator>
  <cp:lastModifiedBy>Oscar Müller</cp:lastModifiedBy>
  <cp:lastPrinted>2022-02-23T16:21:39Z</cp:lastPrinted>
  <dcterms:created xsi:type="dcterms:W3CDTF">2002-01-17T22:31:09Z</dcterms:created>
  <dcterms:modified xsi:type="dcterms:W3CDTF">2022-02-23T16:43:51Z</dcterms:modified>
</cp:coreProperties>
</file>