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"/>
    </mc:Choice>
  </mc:AlternateContent>
  <bookViews>
    <workbookView xWindow="0" yWindow="0" windowWidth="20490" windowHeight="765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resultados'!$A$1:$G$59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07" l="1"/>
  <c r="F40" i="107"/>
  <c r="F45" i="108"/>
  <c r="F25" i="108"/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F36" i="108" l="1"/>
  <c r="C152" i="45"/>
  <c r="B279" i="45"/>
  <c r="B281" i="45" s="1"/>
  <c r="B285" i="45" s="1"/>
  <c r="F17" i="107"/>
  <c r="F31" i="107" s="1"/>
  <c r="F20" i="108" l="1"/>
  <c r="F27" i="108" s="1"/>
  <c r="F32" i="108" s="1"/>
  <c r="F47" i="108" s="1"/>
  <c r="F51" i="108" l="1"/>
  <c r="F51" i="107" l="1"/>
  <c r="F52" i="107" s="1"/>
</calcChain>
</file>

<file path=xl/sharedStrings.xml><?xml version="1.0" encoding="utf-8"?>
<sst xmlns="http://schemas.openxmlformats.org/spreadsheetml/2006/main" count="3257" uniqueCount="1984">
  <si>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</si>
  <si>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</si>
  <si>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</si>
  <si>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</si>
  <si>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</si>
  <si>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</si>
  <si>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</si>
  <si>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</si>
  <si>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</si>
  <si>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</si>
  <si>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</si>
  <si>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</si>
  <si>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</si>
  <si>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</si>
  <si>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</si>
  <si>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</si>
  <si>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</si>
  <si>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</si>
  <si>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</si>
  <si>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</si>
  <si>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</si>
  <si>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</si>
  <si>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</si>
  <si>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</si>
  <si>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</si>
  <si>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</si>
  <si>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</si>
  <si>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</si>
  <si>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</si>
  <si>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</si>
  <si>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</si>
  <si>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</si>
  <si>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</si>
  <si>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</si>
  <si>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</si>
  <si>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</si>
  <si>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</si>
  <si>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</si>
  <si>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</si>
  <si>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</si>
  <si>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</si>
  <si>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</si>
  <si>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</si>
  <si>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</si>
  <si>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</si>
  <si>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</si>
  <si>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</si>
  <si>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</si>
  <si>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</si>
  <si>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</si>
  <si>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</si>
  <si>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</si>
  <si>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</si>
  <si>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</si>
  <si>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</si>
  <si>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</si>
  <si>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</si>
  <si>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</si>
  <si>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</si>
  <si>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</si>
  <si>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</si>
  <si>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</si>
  <si>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</si>
  <si>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</si>
  <si>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</si>
  <si>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</si>
  <si>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</si>
  <si>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</si>
  <si>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</si>
  <si>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</si>
  <si>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</si>
  <si>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</si>
  <si>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</si>
  <si>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</si>
  <si>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</si>
  <si>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</si>
  <si>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</si>
  <si>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</si>
  <si>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</si>
  <si>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</si>
  <si>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</si>
  <si>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</si>
  <si>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</si>
  <si>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</si>
  <si>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</si>
  <si>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</si>
  <si>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</si>
  <si>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</si>
  <si>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</si>
  <si>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</si>
  <si>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</si>
  <si>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</si>
  <si>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</si>
  <si>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</si>
  <si>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</si>
  <si>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</si>
  <si>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</si>
  <si>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</si>
  <si>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</si>
  <si>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</si>
  <si>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</si>
  <si>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</si>
  <si>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</si>
  <si>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</si>
  <si>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</si>
  <si>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</si>
  <si>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</si>
  <si>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</si>
  <si>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</si>
  <si>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</si>
  <si>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</si>
  <si>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</si>
  <si>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</si>
  <si>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</si>
  <si>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</si>
  <si>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</si>
  <si>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</si>
  <si>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</si>
  <si>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</si>
  <si>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</si>
  <si>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</si>
  <si>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</si>
  <si>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</si>
  <si>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</si>
  <si>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</si>
  <si>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</si>
  <si>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</si>
  <si>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</si>
  <si>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</si>
  <si>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</si>
  <si>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</si>
  <si>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</si>
  <si>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</si>
  <si>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</si>
  <si>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</si>
  <si>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</si>
  <si>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</si>
  <si>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</si>
  <si>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</si>
  <si>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</si>
  <si>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</si>
  <si>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</si>
  <si>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</si>
  <si>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</si>
  <si>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</si>
  <si>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</si>
  <si>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</si>
  <si>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</si>
  <si>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</si>
  <si>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</si>
  <si>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</si>
  <si>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</si>
  <si>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</si>
  <si>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</si>
  <si>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</si>
  <si>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</si>
  <si>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</si>
  <si>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</si>
  <si>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</si>
  <si>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</si>
  <si>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</si>
  <si>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</si>
  <si>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</si>
  <si>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</si>
  <si>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</si>
  <si>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</si>
  <si>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</si>
  <si>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</si>
  <si>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</si>
  <si>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</si>
  <si>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</si>
  <si>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</si>
  <si>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</si>
  <si>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</si>
  <si>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</si>
  <si>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</si>
  <si>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</si>
  <si>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</si>
  <si>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</si>
  <si>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</si>
  <si>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</si>
  <si>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</si>
  <si>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</si>
  <si>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</si>
  <si>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</si>
  <si>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</si>
  <si>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</si>
  <si>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</si>
  <si>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</si>
  <si>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</si>
  <si>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</si>
  <si>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</si>
  <si>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</si>
  <si>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</si>
  <si>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</si>
  <si>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</si>
  <si>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</si>
  <si>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</si>
  <si>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</si>
  <si>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</si>
  <si>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</si>
  <si>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</si>
  <si>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</si>
  <si>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</si>
  <si>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</si>
  <si>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</si>
  <si>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</si>
  <si>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</si>
  <si>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</si>
  <si>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</si>
  <si>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</si>
  <si>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</si>
  <si>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</si>
  <si>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</si>
  <si>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</si>
  <si>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</si>
  <si>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</si>
  <si>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</si>
  <si>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</si>
  <si>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</si>
  <si>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</si>
  <si>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</si>
  <si>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</si>
  <si>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</si>
  <si>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</si>
  <si>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</si>
  <si>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</si>
  <si>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</si>
  <si>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</si>
  <si>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</si>
  <si>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</si>
  <si>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</si>
  <si>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</si>
  <si>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</si>
  <si>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</si>
  <si>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</si>
  <si>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</si>
  <si>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</si>
  <si>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</si>
  <si>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</si>
  <si>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</si>
  <si>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</si>
  <si>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</si>
  <si>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</si>
  <si>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</si>
  <si>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</si>
  <si>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</si>
  <si>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</si>
  <si>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</si>
  <si>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</si>
  <si>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</si>
  <si>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</si>
  <si>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</si>
  <si>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</si>
  <si>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</si>
  <si>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</si>
  <si>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</si>
  <si>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</si>
  <si>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</si>
  <si>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</si>
  <si>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</si>
  <si>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</si>
  <si>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</si>
  <si>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</si>
  <si>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</si>
  <si>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</si>
  <si>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</si>
  <si>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</si>
  <si>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</si>
  <si>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</si>
  <si>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</si>
  <si>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</si>
  <si>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</si>
  <si>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</si>
  <si>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</si>
  <si>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</si>
  <si>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</si>
  <si>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</si>
  <si>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</si>
  <si>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</si>
  <si>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</si>
  <si>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</si>
  <si>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</si>
  <si>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</si>
  <si>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</si>
  <si>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</si>
  <si>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</si>
  <si>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</si>
  <si>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</si>
  <si>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</si>
  <si>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</si>
  <si>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</si>
  <si>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</si>
  <si>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</si>
  <si>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</si>
  <si>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</si>
  <si>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</si>
  <si>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</si>
  <si>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</si>
  <si>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</si>
  <si>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</si>
  <si>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</si>
  <si>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</si>
  <si>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</si>
  <si>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</si>
  <si>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</si>
  <si>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</si>
  <si>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</si>
  <si>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</si>
  <si>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</si>
  <si>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</si>
  <si>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</si>
  <si>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</si>
  <si>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</si>
  <si>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</si>
  <si>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</si>
  <si>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</si>
  <si>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</si>
  <si>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</si>
  <si>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</si>
  <si>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</si>
  <si>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</si>
  <si>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</si>
  <si>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</si>
  <si>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</si>
  <si>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</si>
  <si>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</si>
  <si>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</si>
  <si>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</si>
  <si>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</si>
  <si>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</si>
  <si>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</si>
  <si>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</si>
  <si>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</si>
  <si>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</si>
  <si>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</si>
  <si>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</si>
  <si>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</si>
  <si>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</si>
  <si>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</si>
  <si>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</si>
  <si>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</si>
  <si>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</si>
  <si>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</si>
  <si>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</si>
  <si>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</si>
  <si>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</si>
  <si>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</si>
  <si>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</si>
  <si>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</si>
  <si>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</si>
  <si>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</si>
  <si>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</si>
  <si>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</si>
  <si>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</si>
  <si>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</si>
  <si>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</si>
  <si>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</si>
  <si>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</si>
  <si>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</si>
  <si>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</si>
  <si>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</si>
  <si>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</si>
  <si>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</si>
  <si>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</si>
  <si>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</si>
  <si>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</si>
  <si>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</si>
  <si>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</si>
  <si>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</si>
  <si>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</si>
  <si>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</si>
  <si>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</si>
  <si>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</si>
  <si>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</si>
  <si>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</si>
  <si>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</si>
  <si>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</si>
  <si>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</si>
  <si>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</si>
  <si>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</si>
  <si>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</si>
  <si>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</si>
  <si>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</si>
  <si>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</si>
  <si>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</si>
  <si>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</si>
  <si>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</si>
  <si>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</si>
  <si>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</si>
  <si>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</si>
  <si>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</si>
  <si>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</si>
  <si>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</si>
  <si>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</si>
  <si>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</si>
  <si>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</si>
  <si>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</si>
  <si>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</si>
  <si>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</si>
  <si>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</si>
  <si>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</si>
  <si>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</si>
  <si>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</si>
  <si>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</si>
  <si>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</si>
  <si>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</si>
  <si>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</si>
  <si>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</si>
  <si>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</si>
  <si>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</si>
  <si>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</si>
  <si>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</si>
  <si>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</si>
  <si>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</si>
  <si>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</si>
  <si>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</si>
  <si>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</si>
  <si>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</si>
  <si>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</si>
  <si>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</si>
  <si>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</si>
  <si>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</si>
  <si>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</si>
  <si>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</si>
  <si>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</si>
  <si>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</si>
  <si>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</si>
  <si>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</si>
  <si>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</si>
  <si>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</si>
  <si>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</si>
  <si>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</si>
  <si>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</si>
  <si>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</si>
  <si>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</si>
  <si>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</si>
  <si>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</si>
  <si>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</si>
  <si>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</si>
  <si>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</si>
  <si>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</si>
  <si>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</si>
  <si>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</si>
  <si>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</si>
  <si>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</si>
  <si>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</si>
  <si>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</si>
  <si>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</si>
  <si>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</si>
  <si>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</si>
  <si>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</si>
  <si>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</si>
  <si>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</si>
  <si>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</si>
  <si>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</si>
  <si>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</si>
  <si>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</si>
  <si>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</si>
  <si>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</si>
  <si>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</si>
  <si>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</si>
  <si>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</si>
  <si>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</si>
  <si>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</si>
  <si>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</si>
  <si>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</si>
  <si>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</si>
  <si>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</si>
  <si>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</si>
  <si>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</si>
  <si>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</si>
  <si>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</si>
  <si>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</si>
  <si>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</si>
  <si>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</si>
  <si>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</si>
  <si>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</si>
  <si>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</si>
  <si>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</si>
  <si>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</si>
  <si>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</si>
  <si>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</si>
  <si>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</si>
  <si>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</si>
  <si>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</si>
  <si>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</si>
  <si>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</si>
  <si>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</si>
  <si>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</si>
  <si>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</si>
  <si>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</si>
  <si>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</si>
  <si>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</si>
  <si>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</si>
  <si>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</si>
  <si>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</si>
  <si>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</si>
  <si>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</si>
  <si>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</si>
  <si>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</si>
  <si>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</si>
  <si>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</si>
  <si>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</si>
  <si>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</si>
  <si>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</si>
  <si>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</si>
  <si>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</si>
  <si>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</si>
  <si>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</si>
  <si>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</si>
  <si>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</si>
  <si>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</si>
  <si>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</si>
  <si>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</si>
  <si>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</si>
  <si>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</si>
  <si>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</si>
  <si>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</si>
  <si>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</si>
  <si>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</si>
  <si>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</si>
  <si>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</si>
  <si>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</si>
  <si>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</si>
  <si>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</si>
  <si>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</si>
  <si>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</si>
  <si>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</si>
  <si>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</si>
  <si>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</si>
  <si>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</si>
  <si>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</si>
  <si>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</si>
  <si>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</si>
  <si>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</si>
  <si>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</si>
  <si>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</si>
  <si>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</si>
  <si>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</si>
  <si>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</si>
  <si>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</si>
  <si>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</si>
  <si>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</si>
  <si>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</si>
  <si>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</si>
  <si>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</si>
  <si>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</si>
  <si>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</si>
  <si>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</si>
  <si>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</si>
  <si>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</si>
  <si>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</si>
  <si>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</si>
  <si>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</si>
  <si>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</si>
  <si>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</si>
  <si>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</si>
  <si>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</si>
  <si>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</si>
  <si>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</si>
  <si>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</si>
  <si>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</si>
  <si>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</si>
  <si>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</si>
  <si>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</si>
  <si>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</si>
  <si>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</si>
  <si>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</si>
  <si>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</si>
  <si>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</si>
  <si>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</si>
  <si>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</si>
  <si>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</si>
  <si>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</si>
  <si>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</si>
  <si>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</si>
  <si>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</si>
  <si>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</si>
  <si>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</si>
  <si>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</si>
  <si>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</si>
  <si>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</si>
  <si>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</si>
  <si>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</si>
  <si>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</si>
  <si>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</si>
  <si>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</si>
  <si>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</si>
  <si>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</si>
  <si>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</si>
  <si>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</si>
  <si>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</si>
  <si>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</si>
  <si>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</si>
  <si>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</si>
  <si>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</si>
  <si>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</si>
  <si>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</si>
  <si>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</si>
  <si>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</si>
  <si>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</si>
  <si>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</si>
  <si>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</si>
  <si>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</si>
  <si>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</si>
  <si>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</si>
  <si>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</si>
  <si>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</si>
  <si>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</si>
  <si>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</si>
  <si>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</si>
  <si>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</si>
  <si>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</si>
  <si>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</si>
  <si>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</si>
  <si>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</si>
  <si>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</si>
  <si>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</si>
  <si>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</si>
  <si>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</si>
  <si>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</si>
  <si>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</si>
  <si>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</si>
  <si>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</si>
  <si>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</si>
  <si>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</si>
  <si>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</si>
  <si>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</si>
  <si>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</si>
  <si>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</si>
  <si>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</si>
  <si>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</si>
  <si>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</si>
  <si>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</si>
  <si>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</si>
  <si>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</si>
  <si>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</si>
  <si>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</si>
  <si>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</si>
  <si>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</si>
  <si>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</si>
  <si>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</si>
  <si>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</si>
  <si>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</si>
  <si>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</si>
  <si>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</si>
  <si>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</si>
  <si>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</si>
  <si>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</si>
  <si>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</si>
  <si>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</si>
  <si>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</si>
  <si>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</si>
  <si>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</si>
  <si>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</si>
  <si>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</si>
  <si>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</si>
  <si>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</si>
  <si>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</si>
  <si>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</si>
  <si>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</si>
  <si>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</si>
  <si>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</si>
  <si>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</si>
  <si>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</si>
  <si>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</si>
  <si>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</si>
  <si>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</si>
  <si>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</si>
  <si>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</si>
  <si>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</si>
  <si>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</si>
  <si>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</si>
  <si>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</si>
  <si>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</si>
  <si>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</si>
  <si>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</si>
  <si>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</si>
  <si>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</si>
  <si>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</si>
  <si>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</si>
  <si>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</si>
  <si>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</si>
  <si>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</si>
  <si>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</si>
  <si>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</si>
  <si>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</si>
  <si>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</si>
  <si>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</si>
  <si>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</si>
  <si>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</si>
  <si>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</si>
  <si>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</si>
  <si>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</si>
  <si>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</si>
  <si>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</si>
  <si>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</si>
  <si>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</si>
  <si>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</si>
  <si>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</si>
  <si>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</si>
  <si>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</si>
  <si>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</si>
  <si>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</si>
  <si>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</si>
  <si>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</si>
  <si>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</si>
  <si>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</si>
  <si>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</si>
  <si>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</si>
  <si>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</si>
  <si>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</si>
  <si>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</si>
  <si>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</si>
  <si>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</si>
  <si>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</si>
  <si>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</si>
  <si>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</si>
  <si>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</si>
  <si>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</si>
  <si>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</si>
  <si>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</si>
  <si>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</si>
  <si>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</si>
  <si>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</si>
  <si>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</si>
  <si>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</si>
  <si>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</si>
  <si>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</si>
  <si>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</si>
  <si>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</si>
  <si>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</si>
  <si>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</si>
  <si>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</si>
  <si>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</si>
  <si>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</si>
  <si>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</si>
  <si>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</si>
  <si>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</si>
  <si>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</si>
  <si>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</si>
  <si>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</si>
  <si>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</si>
  <si>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</si>
  <si>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</si>
  <si>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</si>
  <si>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</si>
  <si>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</si>
  <si>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</si>
  <si>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</si>
  <si>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</si>
  <si>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</si>
  <si>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</si>
  <si>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</si>
  <si>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</si>
  <si>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</si>
  <si>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</si>
  <si>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</si>
  <si>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</si>
  <si>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</si>
  <si>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</si>
  <si>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</si>
  <si>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</si>
  <si>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</si>
  <si>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</si>
  <si>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</si>
  <si>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</si>
  <si>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</si>
  <si>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</si>
  <si>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</si>
  <si>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</si>
  <si>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</si>
  <si>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</si>
  <si>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</si>
  <si>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</si>
  <si>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</si>
  <si>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</si>
  <si>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</si>
  <si>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</si>
  <si>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</si>
  <si>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</si>
  <si>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</si>
  <si>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</si>
  <si>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</si>
  <si>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</si>
  <si>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</si>
  <si>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</si>
  <si>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</si>
  <si>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</si>
  <si>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</si>
  <si>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</si>
  <si>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</si>
  <si>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</si>
  <si>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</si>
  <si>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</si>
  <si>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</si>
  <si>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</si>
  <si>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</si>
  <si>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</si>
  <si>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</si>
  <si>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</si>
  <si>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</si>
  <si>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</si>
  <si>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</si>
  <si>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</si>
  <si>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</si>
  <si>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</si>
  <si>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</si>
  <si>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</si>
  <si>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</si>
  <si>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</si>
  <si>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</si>
  <si>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</si>
  <si>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</si>
  <si>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</si>
  <si>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</si>
  <si>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</si>
  <si>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</si>
  <si>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</si>
  <si>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</si>
  <si>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</si>
  <si>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</si>
  <si>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</si>
  <si>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</si>
  <si>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</si>
  <si>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</si>
  <si>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</si>
  <si>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</si>
  <si>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</si>
  <si>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</si>
  <si>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</si>
  <si>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</si>
  <si>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</si>
  <si>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</si>
  <si>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</si>
  <si>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</si>
  <si>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</si>
  <si>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</si>
  <si>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</si>
  <si>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</si>
  <si>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</si>
  <si>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</si>
  <si>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</si>
  <si>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</si>
  <si>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</si>
  <si>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</si>
  <si>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</si>
  <si>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</si>
  <si>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</si>
  <si>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</si>
  <si>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</si>
  <si>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</si>
  <si>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</si>
  <si>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</si>
  <si>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</si>
  <si>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</si>
  <si>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</si>
  <si>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</si>
  <si>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</si>
  <si>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</si>
  <si>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</si>
  <si>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</si>
  <si>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</si>
  <si>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</si>
  <si>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</si>
  <si>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</si>
  <si>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</si>
  <si>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</si>
  <si>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</si>
  <si>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</si>
  <si>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</si>
  <si>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</si>
  <si>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</si>
  <si>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</si>
  <si>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</si>
  <si>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</si>
  <si>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</si>
  <si>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</si>
  <si>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</si>
  <si>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</si>
  <si>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</si>
  <si>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</si>
  <si>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</si>
  <si>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</si>
  <si>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</si>
  <si>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</si>
  <si>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</si>
  <si>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</si>
  <si>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</si>
  <si>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</si>
  <si>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</si>
  <si>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</si>
  <si>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</si>
  <si>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</si>
  <si>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</si>
  <si>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</si>
  <si>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</si>
  <si>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</si>
  <si>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</si>
  <si>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</si>
  <si>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</si>
  <si>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</si>
  <si>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</si>
  <si>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</si>
  <si>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</si>
  <si>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</si>
  <si>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</si>
  <si>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</si>
  <si>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</si>
  <si>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</si>
  <si>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</si>
  <si>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</si>
  <si>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</si>
  <si>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</si>
  <si>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</si>
  <si>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</si>
  <si>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</si>
  <si>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</si>
  <si>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</si>
  <si>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</si>
  <si>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</si>
  <si>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</si>
  <si>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</si>
  <si>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</si>
  <si>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</si>
  <si>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</si>
  <si>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</si>
  <si>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</si>
  <si>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</si>
  <si>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</si>
  <si>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</si>
  <si>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</si>
  <si>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</si>
  <si>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</si>
  <si>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</si>
  <si>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</si>
  <si>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</si>
  <si>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</si>
  <si>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</si>
  <si>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</si>
  <si>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</si>
  <si>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</si>
  <si>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</si>
  <si>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</si>
  <si>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</si>
  <si>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</si>
  <si>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</si>
  <si>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</si>
  <si>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</si>
  <si>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</si>
  <si>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</si>
  <si>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</si>
  <si>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</si>
  <si>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</si>
  <si>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</si>
  <si>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</si>
  <si>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</si>
  <si>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</si>
  <si>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</si>
  <si>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</si>
  <si>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</si>
  <si>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</si>
  <si>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</si>
  <si>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</si>
  <si>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</si>
  <si>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</si>
  <si>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</si>
  <si>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</si>
  <si>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</si>
  <si>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</si>
  <si>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</si>
  <si>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</si>
  <si>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</si>
  <si>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</si>
  <si>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</si>
  <si>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</si>
  <si>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</si>
  <si>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</si>
  <si>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</si>
  <si>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</si>
  <si>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</si>
  <si>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</si>
  <si>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</si>
  <si>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</si>
  <si>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</si>
  <si>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</si>
  <si>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</si>
  <si>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</si>
  <si>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</si>
  <si>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</si>
  <si>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</si>
  <si>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</si>
  <si>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</si>
  <si>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</si>
  <si>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</si>
  <si>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</si>
  <si>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</si>
  <si>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</si>
  <si>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</si>
  <si>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</si>
  <si>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</si>
  <si>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</si>
  <si>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</si>
  <si>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</si>
  <si>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</si>
  <si>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</si>
  <si>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</si>
  <si>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</si>
  <si>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</si>
  <si>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</si>
  <si>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</si>
  <si>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</si>
  <si>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</si>
  <si>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</si>
  <si>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</si>
  <si>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</si>
  <si>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</si>
  <si>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</si>
  <si>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</si>
  <si>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</si>
  <si>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</si>
  <si>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</si>
  <si>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</si>
  <si>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</si>
  <si>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</si>
  <si>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</si>
  <si>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</si>
  <si>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</si>
  <si>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</si>
  <si>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</si>
  <si>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</si>
  <si>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</si>
  <si>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</si>
  <si>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</si>
  <si>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</si>
  <si>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</si>
  <si>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</si>
  <si>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</si>
  <si>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</si>
  <si>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</si>
  <si>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</si>
  <si>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</si>
  <si>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</si>
  <si>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</si>
  <si>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</si>
  <si>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</si>
  <si>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</si>
  <si>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</si>
  <si>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</si>
  <si>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</si>
  <si>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</si>
  <si>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</si>
  <si>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</si>
  <si>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</si>
  <si>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</si>
  <si>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</si>
  <si>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</si>
  <si>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</si>
  <si>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</si>
  <si>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</si>
  <si>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</si>
  <si>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</si>
  <si>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</si>
  <si>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</si>
  <si>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</si>
  <si>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</si>
  <si>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</si>
  <si>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</si>
  <si>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</si>
  <si>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</si>
  <si>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</si>
  <si>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</si>
  <si>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</si>
  <si>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</si>
  <si>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</si>
  <si>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</si>
  <si>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</si>
  <si>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</si>
  <si>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</si>
  <si>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</si>
  <si>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</si>
  <si>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</si>
  <si>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</si>
  <si>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</si>
  <si>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</si>
  <si>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</si>
  <si>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</si>
  <si>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</si>
  <si>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</si>
  <si>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</si>
  <si>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</si>
  <si>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</si>
  <si>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</si>
  <si>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</si>
  <si>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</si>
  <si>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</si>
  <si>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</si>
  <si>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</si>
  <si>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</si>
  <si>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</si>
  <si>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</si>
  <si>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</si>
  <si>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</si>
  <si>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</si>
  <si>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</si>
  <si>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</si>
  <si>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</si>
  <si>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</si>
  <si>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</si>
  <si>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</si>
  <si>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</si>
  <si>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</si>
  <si>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</si>
  <si>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</si>
  <si>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</si>
  <si>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</si>
  <si>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</si>
  <si>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</si>
  <si>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</si>
  <si>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</si>
  <si>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</si>
  <si>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</si>
  <si>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</si>
  <si>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</si>
  <si>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</si>
  <si>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</si>
  <si>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</si>
  <si>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</si>
  <si>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</si>
  <si>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</si>
  <si>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</si>
  <si>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</si>
  <si>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</si>
  <si>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</si>
  <si>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</si>
  <si>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</si>
  <si>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</si>
  <si>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</si>
  <si>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</si>
  <si>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</si>
  <si>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</si>
  <si>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</si>
  <si>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</si>
  <si>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</si>
  <si>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</si>
  <si>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</si>
  <si>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</si>
  <si>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</si>
  <si>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</si>
  <si>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</si>
  <si>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</si>
  <si>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</si>
  <si>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</si>
  <si>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</si>
  <si>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</si>
  <si>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</si>
  <si>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</si>
  <si>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</si>
  <si>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</si>
  <si>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</si>
  <si>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</si>
  <si>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</si>
  <si>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</si>
  <si>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</si>
  <si>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</si>
  <si>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</si>
  <si>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</si>
  <si>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</si>
  <si>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</si>
  <si>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</si>
  <si>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</si>
  <si>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</si>
  <si>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</si>
  <si>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</si>
  <si>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</si>
  <si>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</si>
  <si>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</si>
  <si>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</si>
  <si>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</si>
  <si>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</si>
  <si>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</si>
  <si>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</si>
  <si>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</si>
  <si>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</si>
  <si>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</si>
  <si>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</si>
  <si>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</si>
  <si>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</si>
  <si>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</si>
  <si>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</si>
  <si>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</si>
  <si>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</si>
  <si>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</si>
  <si>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</si>
  <si>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</si>
  <si>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</si>
  <si>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</si>
  <si>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</si>
  <si>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</si>
  <si>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</si>
  <si>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</si>
  <si>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</si>
  <si>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</si>
  <si>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</si>
  <si>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</si>
  <si>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</si>
  <si>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</si>
  <si>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</si>
  <si>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</si>
  <si>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</si>
  <si>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</si>
  <si>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</si>
  <si>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</si>
  <si>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</si>
  <si>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</si>
  <si>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</si>
  <si>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</si>
  <si>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</si>
  <si>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</si>
  <si>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</si>
  <si>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</si>
  <si>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</si>
  <si>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</si>
  <si>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</si>
  <si>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</si>
  <si>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</si>
  <si>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</si>
  <si>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</si>
  <si>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</si>
  <si>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</si>
  <si>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</si>
  <si>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</si>
  <si>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</si>
  <si>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</si>
  <si>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</si>
  <si>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</si>
  <si>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</si>
  <si>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</si>
  <si>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</si>
  <si>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</si>
  <si>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</si>
  <si>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</si>
  <si>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</si>
  <si>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</si>
  <si>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</si>
  <si>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</si>
  <si>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</si>
  <si>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</si>
  <si>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</si>
  <si>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</si>
  <si>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</si>
  <si>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</si>
  <si>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</si>
  <si>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</si>
  <si>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</si>
  <si>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</si>
  <si>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</si>
  <si>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</si>
  <si>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</si>
  <si>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</si>
  <si>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</si>
  <si>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</si>
  <si>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</si>
  <si>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</si>
  <si>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</si>
  <si>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</si>
  <si>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</si>
  <si>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</si>
  <si>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</si>
  <si>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</si>
  <si>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</si>
  <si>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</si>
  <si>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</si>
  <si>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</si>
  <si>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</si>
  <si>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</si>
  <si>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</si>
  <si>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</si>
  <si>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</si>
  <si>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</si>
  <si>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</si>
  <si>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</si>
  <si>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</si>
  <si>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</si>
  <si>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</si>
  <si>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</si>
  <si>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</si>
  <si>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</si>
  <si>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</si>
  <si>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</si>
  <si>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</si>
  <si>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</si>
  <si>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</si>
  <si>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</si>
  <si>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</si>
  <si>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</si>
  <si>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</si>
  <si>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</si>
  <si>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</si>
  <si>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</si>
  <si>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</si>
  <si>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</si>
  <si>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</si>
  <si>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</si>
  <si>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</si>
  <si>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</si>
  <si>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</si>
  <si>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</si>
  <si>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</si>
  <si>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</si>
  <si>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</si>
  <si>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</si>
  <si>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</si>
  <si>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</si>
  <si>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</si>
  <si>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</si>
  <si>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</si>
  <si>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</si>
  <si>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</si>
  <si>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</si>
  <si>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</si>
  <si>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</si>
  <si>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</si>
  <si>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</si>
  <si>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</si>
  <si>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</si>
  <si>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</si>
  <si>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</si>
  <si>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</si>
  <si>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</si>
  <si>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</si>
  <si>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</si>
  <si>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</si>
  <si>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</si>
  <si>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</si>
  <si>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</si>
  <si>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</si>
  <si>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</si>
  <si>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</si>
  <si>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</si>
  <si>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</si>
  <si>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</si>
  <si>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</si>
  <si>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</si>
  <si>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</si>
  <si>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</si>
  <si>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</si>
  <si>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</si>
  <si>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</si>
  <si>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</si>
  <si>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</si>
  <si>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</si>
  <si>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</si>
  <si>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</si>
  <si>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</si>
  <si>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</si>
  <si>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</si>
  <si>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</si>
  <si>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</si>
  <si>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</si>
  <si>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</si>
  <si>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</si>
  <si>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</si>
  <si>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</si>
  <si>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</si>
  <si>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</si>
  <si>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</si>
  <si>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</si>
  <si>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</si>
  <si>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</si>
  <si>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</si>
  <si>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</si>
  <si>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</si>
  <si>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</si>
  <si>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</si>
  <si>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</si>
  <si>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</si>
  <si>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</si>
  <si>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</si>
  <si>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</si>
  <si>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</si>
  <si>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</si>
  <si>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</si>
  <si>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</si>
  <si>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</si>
  <si>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</si>
  <si>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</si>
  <si>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</si>
  <si>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</si>
  <si>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</si>
  <si>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</si>
  <si>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</si>
  <si>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</si>
  <si>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</si>
  <si>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</si>
  <si>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</si>
  <si>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</si>
  <si>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</si>
  <si>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</si>
  <si>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</si>
  <si>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</si>
  <si>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</si>
  <si>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</si>
  <si>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</si>
  <si>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</si>
  <si>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</si>
  <si>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</si>
  <si>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</si>
  <si>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</si>
  <si>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</si>
  <si>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</si>
  <si>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</si>
  <si>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</si>
  <si>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</si>
  <si>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</si>
  <si>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</si>
  <si>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</si>
  <si>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</si>
  <si>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</si>
  <si>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</si>
  <si>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</si>
  <si>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</si>
  <si>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</si>
  <si>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</si>
  <si>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</si>
  <si>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</si>
  <si>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</si>
  <si>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</si>
  <si>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</si>
  <si>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</si>
  <si>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</si>
  <si>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</si>
  <si>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</si>
  <si>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</si>
  <si>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</si>
  <si>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</si>
  <si>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</si>
  <si>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</si>
  <si>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</si>
  <si>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</si>
  <si>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</si>
  <si>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</si>
  <si>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</si>
  <si>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</si>
  <si>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</si>
  <si>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</si>
  <si>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</si>
  <si>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</si>
  <si>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</si>
  <si>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</si>
  <si>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</si>
  <si>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</si>
  <si>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</si>
  <si>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</si>
  <si>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</si>
  <si>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</si>
  <si>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</si>
  <si>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</si>
  <si>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</si>
  <si>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</si>
  <si>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</si>
  <si>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</si>
  <si>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</si>
  <si>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</si>
  <si>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</si>
  <si>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</si>
  <si>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</si>
  <si>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</si>
  <si>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</si>
  <si>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</si>
  <si>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</si>
  <si>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</si>
  <si>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</si>
  <si>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</si>
  <si>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</si>
  <si>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</si>
  <si>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</si>
  <si>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</si>
  <si>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</si>
  <si>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</si>
  <si>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</si>
  <si>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</si>
  <si>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</si>
  <si>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</si>
  <si>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</si>
  <si>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</si>
  <si>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</si>
  <si>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</si>
  <si>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</si>
  <si>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</si>
  <si>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</si>
  <si>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</si>
  <si>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</si>
  <si>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</si>
  <si>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</si>
  <si>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</si>
  <si>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</si>
  <si>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</si>
  <si>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</si>
  <si>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</si>
  <si>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</si>
  <si>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</si>
  <si>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</si>
  <si>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</si>
  <si>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</si>
  <si>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</si>
  <si>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</si>
  <si>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</si>
  <si>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</si>
  <si>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</si>
  <si>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</si>
  <si>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</si>
  <si>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</si>
  <si>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</si>
  <si>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</si>
  <si>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</si>
  <si>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</si>
  <si>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</si>
  <si>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</si>
  <si>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</si>
  <si>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</si>
  <si>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</si>
  <si>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</si>
  <si>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</si>
  <si>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</si>
  <si>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</si>
  <si>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</si>
  <si>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</si>
  <si>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</si>
  <si>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</si>
  <si>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</si>
  <si>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</si>
  <si>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</si>
  <si>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</si>
  <si>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</si>
  <si>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</si>
  <si>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</si>
  <si>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</si>
  <si>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</si>
  <si>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</si>
  <si>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</si>
  <si>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</si>
  <si>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</si>
  <si>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</si>
  <si>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</si>
  <si>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</si>
  <si>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</si>
  <si>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</si>
  <si>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</si>
  <si>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</si>
  <si>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</si>
  <si>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</si>
  <si>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</si>
  <si>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</si>
  <si>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</si>
  <si>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</si>
  <si>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</si>
  <si>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</si>
  <si>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</si>
  <si>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</si>
  <si>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</si>
  <si>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</si>
  <si>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</si>
  <si>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</si>
  <si>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</si>
  <si>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</si>
  <si>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</si>
  <si>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</si>
  <si>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</si>
  <si>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</si>
  <si>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</si>
  <si>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</si>
  <si>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</si>
  <si>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</si>
  <si>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</si>
  <si>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</si>
  <si>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</si>
  <si>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</si>
  <si>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</si>
  <si>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</si>
  <si>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</si>
  <si>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</si>
  <si>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</si>
  <si>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</si>
  <si>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</si>
  <si>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</si>
  <si>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</si>
  <si>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</si>
  <si>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</si>
  <si>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</si>
  <si>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</si>
  <si>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</si>
  <si>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</si>
  <si>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</si>
  <si>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</si>
  <si>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</si>
  <si>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</si>
  <si>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</si>
  <si>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</si>
  <si>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</si>
  <si>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</si>
  <si>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</si>
  <si>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</si>
  <si>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</si>
  <si>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</si>
  <si>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</si>
  <si>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</si>
  <si>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</si>
  <si>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</si>
  <si>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</si>
  <si>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</si>
  <si>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</si>
  <si>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</si>
  <si>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</si>
  <si>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</si>
  <si>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</si>
  <si>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</si>
  <si>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</si>
  <si>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</si>
  <si>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</si>
  <si>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</si>
  <si>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</si>
  <si>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</si>
  <si>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</si>
  <si>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</si>
  <si>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</si>
  <si>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</si>
  <si>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</si>
  <si>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</si>
  <si>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</si>
  <si>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</si>
  <si>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</si>
  <si>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</si>
  <si>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</si>
  <si>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</si>
  <si>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</si>
  <si>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</si>
  <si>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</si>
  <si>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</si>
  <si>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</si>
  <si>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</si>
  <si>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</si>
  <si>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</si>
  <si>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</si>
  <si>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</si>
  <si>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</si>
  <si>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</si>
  <si>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</si>
  <si>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</si>
  <si>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</si>
  <si>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</si>
  <si>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</si>
  <si>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</si>
  <si>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</si>
  <si>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</si>
  <si>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</si>
  <si>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</si>
  <si>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</si>
  <si>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</si>
  <si>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</si>
  <si>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</si>
  <si>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</si>
  <si>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</si>
  <si>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</si>
  <si>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</si>
  <si>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</si>
  <si>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</si>
  <si>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</si>
  <si>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</si>
  <si>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</si>
  <si>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</si>
  <si>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</si>
  <si>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</si>
  <si>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</si>
  <si>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</si>
  <si>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</si>
  <si>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</si>
  <si>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</si>
  <si>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</si>
  <si>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</si>
  <si>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</si>
  <si>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</si>
  <si>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</si>
  <si>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</si>
  <si>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</si>
  <si>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</si>
  <si>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</si>
  <si>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</si>
  <si>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</si>
  <si>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</si>
  <si>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</si>
  <si>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</si>
  <si>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</si>
  <si>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</si>
  <si>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</si>
  <si>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</si>
  <si>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</si>
  <si>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</si>
  <si>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</si>
  <si>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</si>
  <si>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</si>
  <si>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</si>
  <si>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</si>
  <si>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</si>
  <si>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</si>
  <si>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</si>
  <si>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</si>
  <si>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</si>
  <si>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</si>
  <si>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</si>
  <si>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</si>
  <si>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</si>
  <si>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</si>
  <si>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</si>
  <si>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</si>
  <si>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</si>
  <si>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</si>
  <si>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</si>
  <si>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</si>
  <si>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</si>
  <si>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</si>
  <si>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</si>
  <si>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</si>
  <si>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</si>
  <si>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</si>
  <si>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</si>
  <si>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</si>
  <si>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</si>
  <si>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</si>
  <si>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</si>
  <si>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</si>
  <si>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</si>
  <si>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</si>
  <si>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</si>
  <si>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</si>
  <si>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</si>
  <si>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</si>
  <si>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</si>
  <si>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</si>
  <si>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</si>
  <si>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</si>
  <si>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</si>
  <si>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</si>
  <si>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</si>
  <si>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</si>
  <si>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</si>
  <si>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</si>
  <si>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</si>
  <si>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</si>
  <si>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</si>
  <si>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</si>
  <si>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</si>
  <si>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</si>
  <si>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</si>
  <si>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</si>
  <si>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</si>
  <si>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</si>
  <si>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</si>
  <si>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</si>
  <si>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</si>
  <si>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</si>
  <si>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</si>
  <si>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</si>
  <si>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</si>
  <si>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</si>
  <si>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</si>
  <si>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</si>
  <si>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</si>
  <si>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</si>
  <si>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</si>
  <si>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</si>
  <si>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</si>
  <si>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</si>
  <si>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</si>
  <si>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</si>
  <si>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</si>
  <si>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</si>
  <si>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</si>
  <si>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</si>
  <si>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</si>
  <si>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</si>
  <si>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</si>
  <si>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</si>
  <si>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</si>
  <si>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</si>
  <si>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</si>
  <si>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</si>
  <si>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</si>
  <si>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</si>
  <si>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</si>
  <si>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</si>
  <si>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</si>
  <si>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</si>
  <si>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</si>
  <si>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</si>
  <si>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</si>
  <si>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</si>
  <si>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</si>
  <si>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</si>
  <si>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</si>
  <si>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</si>
  <si>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</si>
  <si>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</si>
  <si>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</si>
  <si>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</si>
  <si>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</si>
  <si>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</si>
  <si>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</si>
  <si>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</si>
  <si>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</si>
  <si>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</si>
  <si>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</si>
  <si>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</si>
  <si>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</si>
  <si>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</si>
  <si>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</si>
  <si>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</si>
  <si>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</si>
  <si>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</si>
  <si>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</si>
  <si>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</si>
  <si>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</si>
  <si>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</si>
  <si>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</si>
  <si>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</si>
  <si>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</si>
  <si>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</si>
  <si>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</si>
  <si>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</si>
  <si>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</si>
  <si>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</si>
  <si>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</si>
  <si>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</si>
  <si>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</si>
  <si>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</si>
  <si>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</si>
  <si>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</si>
  <si>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</si>
  <si>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</si>
  <si>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</si>
  <si>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</si>
  <si>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</si>
  <si>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</si>
  <si>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</si>
  <si>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</si>
  <si>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</si>
  <si>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</si>
  <si>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</si>
  <si>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</si>
  <si>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</si>
  <si>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</si>
  <si>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</si>
  <si>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</si>
  <si>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</si>
  <si>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</si>
  <si>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</si>
  <si>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</si>
  <si>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</si>
  <si>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</si>
  <si>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</si>
  <si>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</si>
  <si>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</si>
  <si>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</si>
  <si>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</si>
  <si>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</si>
  <si>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</si>
  <si>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</si>
  <si>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</si>
  <si>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</si>
  <si>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</si>
  <si>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</si>
  <si>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</si>
  <si>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</si>
  <si>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</si>
  <si>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</si>
  <si>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</si>
  <si>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</si>
  <si>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</si>
  <si>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</si>
  <si>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</si>
  <si>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</si>
  <si>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</si>
  <si>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</si>
  <si>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</si>
  <si>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</si>
  <si>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</si>
  <si>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</si>
  <si>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</si>
  <si>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</si>
  <si>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</si>
  <si>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</si>
  <si>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</si>
  <si>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</si>
  <si>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</si>
  <si>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</si>
  <si>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</si>
  <si>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</si>
  <si>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</si>
  <si>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</si>
  <si>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</si>
  <si>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</si>
  <si>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</si>
  <si>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</si>
  <si>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</si>
  <si>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</si>
  <si>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</si>
  <si>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</si>
  <si>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</si>
  <si>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</si>
  <si>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</si>
  <si>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</si>
  <si>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</si>
  <si>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</si>
  <si>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</si>
  <si>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</si>
  <si>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</si>
  <si>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</si>
  <si>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</si>
  <si>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</si>
  <si>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</si>
  <si>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</si>
  <si>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</si>
  <si>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</si>
  <si>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</si>
  <si>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</si>
  <si>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</si>
  <si>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</si>
  <si>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</si>
  <si>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</si>
  <si>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</si>
  <si>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</si>
  <si>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</si>
  <si>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</si>
  <si>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</si>
  <si>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</si>
  <si>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</si>
  <si>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</si>
  <si>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>3,10</t>
  </si>
  <si>
    <t xml:space="preserve">   Préstamos por pagar</t>
  </si>
  <si>
    <t>3,11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</si>
  <si>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</si>
  <si>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</si>
  <si>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</si>
  <si>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</si>
  <si>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</si>
  <si>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</si>
  <si>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</si>
  <si>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</si>
  <si>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</si>
  <si>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</si>
  <si>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</si>
  <si>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</si>
  <si>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</si>
  <si>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</si>
  <si>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</si>
  <si>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</si>
  <si>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</si>
  <si>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</si>
  <si>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</si>
  <si>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</si>
  <si>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</si>
  <si>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</si>
  <si>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</si>
  <si>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</si>
  <si>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</si>
  <si>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</si>
  <si>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</si>
  <si>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</si>
  <si>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</si>
  <si>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Contribución especial grandes contribuyentes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</si>
  <si>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</si>
  <si>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</si>
  <si>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</si>
  <si>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</si>
  <si>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</si>
  <si>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</si>
  <si>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</si>
  <si>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</si>
  <si>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3,12</t>
  </si>
  <si>
    <t>Estado de Resultados Integral</t>
  </si>
  <si>
    <t>Provisión de impuesto sobre la renta</t>
  </si>
  <si>
    <t>Por el periodo terminado el 31 de enero de 2022</t>
  </si>
  <si>
    <t>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</si>
</sst>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4" formatCode="#,##0.0000000000"/>
    <numFmt numFmtId="185" formatCode="#,##0.00000000000000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52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0" fontId="0" fillId="0" borderId="1" xfId="0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184" fontId="0" fillId="0" borderId="0" xfId="0" applyNumberFormat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6" fillId="0" borderId="0" xfId="0" applyFont="1"/>
    <xf numFmtId="178" fontId="66" fillId="0" borderId="0" xfId="0" applyNumberFormat="1" applyFont="1" applyAlignment="1">
      <alignment horizontal="center"/>
    </xf>
    <xf numFmtId="4" fontId="77" fillId="0" borderId="0" xfId="0" applyNumberFormat="1" applyFont="1"/>
    <xf numFmtId="3" fontId="0" fillId="0" borderId="12" xfId="0" applyNumberFormat="1" applyFill="1" applyBorder="1"/>
    <xf numFmtId="185" fontId="0" fillId="0" borderId="0" xfId="0" applyNumberFormat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5" fillId="0" borderId="0" xfId="0" applyFont="1" applyFill="1" applyAlignment="1">
      <alignment horizontal="left"/>
    </xf>
    <xf numFmtId="0" fontId="66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3"/>
  <sheetViews>
    <sheetView showGridLines="0" tabSelected="1" topLeftCell="A22" zoomScale="85" zoomScaleNormal="85" workbookViewId="0">
      <selection activeCell="G51" sqref="G51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8" max="8" width="20.85546875" style="3" bestFit="1" customWidth="1"/>
    <col min="9" max="9" width="18.140625" bestFit="1" customWidth="1"/>
    <col min="11" max="11" width="15.42578125" customWidth="1"/>
  </cols>
  <sheetData>
    <row r="1" spans="1:8" ht="12.75">
      <c r="A1"/>
      <c r="B1"/>
      <c r="C1"/>
      <c r="D1"/>
      <c r="E1"/>
    </row>
    <row r="2" spans="1:8" ht="15">
      <c r="A2" s="536" t="s">
        <v>1972</v>
      </c>
      <c r="B2" s="537"/>
      <c r="C2" s="537"/>
      <c r="D2" s="537"/>
      <c r="E2" s="537"/>
    </row>
    <row r="3" spans="1:8">
      <c r="A3" s="627" t="s">
        <v>1913</v>
      </c>
      <c r="B3" s="538"/>
      <c r="C3" s="538"/>
      <c r="D3" s="538"/>
      <c r="E3" s="538"/>
    </row>
    <row r="4" spans="1:8" s="607" customFormat="1">
      <c r="A4" s="538" t="s">
        <v>1914</v>
      </c>
      <c r="B4" s="538"/>
      <c r="C4" s="538"/>
      <c r="D4" s="538"/>
      <c r="E4" s="538"/>
      <c r="F4" s="602"/>
      <c r="G4" s="602"/>
      <c r="H4" s="3"/>
    </row>
    <row r="5" spans="1:8" s="607" customFormat="1" ht="12.75">
      <c r="A5" s="608"/>
      <c r="F5" s="614"/>
      <c r="G5" s="614"/>
      <c r="H5" s="3"/>
    </row>
    <row r="6" spans="1:8" s="607" customFormat="1" ht="12.75">
      <c r="A6" s="472" t="s">
        <v>1975</v>
      </c>
      <c r="F6" s="614"/>
      <c r="G6" s="614"/>
      <c r="H6" s="3"/>
    </row>
    <row r="7" spans="1:8" s="607" customFormat="1" ht="12.75">
      <c r="A7" s="608"/>
      <c r="F7" s="614"/>
      <c r="G7" s="614"/>
      <c r="H7" s="3"/>
    </row>
    <row r="8" spans="1:8" s="607" customFormat="1" ht="12.75">
      <c r="A8" s="608" t="s">
        <v>1983</v>
      </c>
      <c r="F8" s="614"/>
      <c r="G8" s="614"/>
      <c r="H8" s="3"/>
    </row>
    <row r="9" spans="1:8">
      <c r="A9" s="609" t="s">
        <v>1915</v>
      </c>
      <c r="B9" s="541"/>
      <c r="C9" s="541"/>
      <c r="D9" s="541"/>
      <c r="E9" s="541"/>
    </row>
    <row r="10" spans="1:8" ht="15" thickBot="1">
      <c r="A10" s="540"/>
      <c r="B10" s="541"/>
      <c r="C10" s="541"/>
      <c r="D10" s="541"/>
      <c r="E10" s="541"/>
      <c r="F10" s="648"/>
    </row>
    <row r="11" spans="1:8" ht="15" thickTop="1">
      <c r="A11" s="542"/>
      <c r="B11" s="543"/>
      <c r="C11" s="543"/>
      <c r="D11" s="543"/>
      <c r="E11" s="543"/>
    </row>
    <row r="12" spans="1:8" ht="15">
      <c r="A12" s="544"/>
      <c r="B12" s="545"/>
      <c r="C12" s="546"/>
      <c r="D12" s="547"/>
      <c r="E12" s="548" t="s">
        <v>1916</v>
      </c>
      <c r="F12" s="593">
        <v>2021</v>
      </c>
      <c r="G12" s="593"/>
    </row>
    <row r="13" spans="1:8">
      <c r="A13" s="549" t="s">
        <v>1917</v>
      </c>
    </row>
    <row r="14" spans="1:8">
      <c r="A14" s="549" t="s">
        <v>1918</v>
      </c>
      <c r="F14" s="602">
        <v>700</v>
      </c>
    </row>
    <row r="15" spans="1:8">
      <c r="A15" s="549" t="s">
        <v>1919</v>
      </c>
      <c r="F15" s="602">
        <v>6884650</v>
      </c>
    </row>
    <row r="16" spans="1:8">
      <c r="A16" s="549" t="s">
        <v>1920</v>
      </c>
      <c r="F16" s="621">
        <v>121193.55</v>
      </c>
      <c r="G16" s="621"/>
    </row>
    <row r="17" spans="1:9" ht="15">
      <c r="A17" s="552" t="s">
        <v>1921</v>
      </c>
      <c r="E17" s="584">
        <v>6</v>
      </c>
      <c r="F17" s="604">
        <f>SUM(F14:F16)</f>
        <v>7006543.5499999998</v>
      </c>
      <c r="G17" s="621"/>
      <c r="H17" s="620"/>
    </row>
    <row r="18" spans="1:9">
      <c r="E18" s="584"/>
    </row>
    <row r="19" spans="1:9">
      <c r="A19" s="549" t="s">
        <v>1922</v>
      </c>
      <c r="E19" s="584">
        <v>8</v>
      </c>
      <c r="F19" s="602">
        <v>2001000</v>
      </c>
    </row>
    <row r="20" spans="1:9">
      <c r="E20" s="584"/>
    </row>
    <row r="21" spans="1:9">
      <c r="A21" s="549" t="s">
        <v>1923</v>
      </c>
      <c r="E21" s="584" t="s">
        <v>1924</v>
      </c>
      <c r="F21" s="602">
        <v>120283471.46000001</v>
      </c>
    </row>
    <row r="22" spans="1:9">
      <c r="A22" s="553" t="s">
        <v>1925</v>
      </c>
      <c r="E22" s="584">
        <v>7</v>
      </c>
      <c r="F22" s="603">
        <v>-312489.26</v>
      </c>
      <c r="G22" s="621"/>
    </row>
    <row r="23" spans="1:9">
      <c r="A23" s="554" t="s">
        <v>1926</v>
      </c>
      <c r="E23" s="584"/>
      <c r="F23" s="602">
        <f>SUM(F21:F22)</f>
        <v>119970982.2</v>
      </c>
      <c r="H23" s="620"/>
    </row>
    <row r="24" spans="1:9">
      <c r="E24" s="584"/>
    </row>
    <row r="25" spans="1:9">
      <c r="A25" s="549" t="s">
        <v>1927</v>
      </c>
      <c r="E25" s="584">
        <v>9</v>
      </c>
      <c r="F25" s="602">
        <v>91443.660000000149</v>
      </c>
    </row>
    <row r="26" spans="1:9">
      <c r="A26" s="549" t="s">
        <v>1928</v>
      </c>
      <c r="E26" s="584">
        <v>4</v>
      </c>
      <c r="F26" s="602">
        <v>362260.47999999998</v>
      </c>
    </row>
    <row r="27" spans="1:9">
      <c r="A27" s="549" t="s">
        <v>1929</v>
      </c>
      <c r="E27" s="584">
        <v>5</v>
      </c>
      <c r="F27" s="602">
        <v>2014083.4400000002</v>
      </c>
    </row>
    <row r="28" spans="1:9">
      <c r="A28" s="549" t="s">
        <v>1930</v>
      </c>
      <c r="E28" s="584">
        <v>16</v>
      </c>
      <c r="F28" s="602">
        <v>157463.67999999999</v>
      </c>
    </row>
    <row r="29" spans="1:9">
      <c r="A29" s="549" t="s">
        <v>1931</v>
      </c>
      <c r="E29" s="584">
        <v>15</v>
      </c>
      <c r="F29" s="602">
        <v>211077.62</v>
      </c>
    </row>
    <row r="30" spans="1:9">
      <c r="A30" s="549" t="s">
        <v>1932</v>
      </c>
      <c r="F30" s="649">
        <v>1053978.6500000001</v>
      </c>
      <c r="G30" s="634"/>
    </row>
    <row r="31" spans="1:9" ht="15.75" thickBot="1">
      <c r="A31" s="555" t="s">
        <v>1933</v>
      </c>
      <c r="E31" s="556"/>
      <c r="F31" s="622">
        <f>SUM(F25:F30)+F23+F19+F17+1</f>
        <v>132868834.28</v>
      </c>
      <c r="G31" s="621"/>
      <c r="H31" s="620"/>
      <c r="I31" s="3"/>
    </row>
    <row r="32" spans="1:9" ht="15.75" thickTop="1">
      <c r="A32" s="557"/>
      <c r="B32" s="553"/>
      <c r="C32" s="558"/>
      <c r="D32" s="559"/>
      <c r="E32" s="560"/>
    </row>
    <row r="33" spans="1:14" ht="15">
      <c r="A33" s="561" t="s">
        <v>1934</v>
      </c>
      <c r="B33" s="561"/>
      <c r="C33" s="561"/>
      <c r="D33" s="561"/>
      <c r="E33" s="561"/>
    </row>
    <row r="34" spans="1:14">
      <c r="A34" s="549" t="s">
        <v>1935</v>
      </c>
    </row>
    <row r="35" spans="1:14">
      <c r="A35" s="549" t="s">
        <v>1936</v>
      </c>
      <c r="D35" s="549"/>
      <c r="E35" s="584" t="s">
        <v>1938</v>
      </c>
      <c r="F35" s="620">
        <v>19525128.689999998</v>
      </c>
      <c r="G35" s="3"/>
      <c r="I35" s="3"/>
    </row>
    <row r="36" spans="1:14">
      <c r="A36" s="549" t="s">
        <v>1937</v>
      </c>
      <c r="D36" s="549"/>
      <c r="E36" s="584" t="s">
        <v>1940</v>
      </c>
      <c r="F36" s="620">
        <v>8406069.5300000012</v>
      </c>
      <c r="G36" s="3"/>
      <c r="I36" s="3"/>
      <c r="K36" s="607"/>
    </row>
    <row r="37" spans="1:14">
      <c r="A37" s="549" t="s">
        <v>1939</v>
      </c>
      <c r="D37" s="549"/>
      <c r="E37" s="584" t="s">
        <v>1979</v>
      </c>
      <c r="F37" s="620">
        <v>83187528.100000009</v>
      </c>
      <c r="G37" s="3"/>
      <c r="I37" s="3"/>
      <c r="K37" s="607"/>
    </row>
    <row r="38" spans="1:14">
      <c r="A38" s="549" t="s">
        <v>1941</v>
      </c>
      <c r="D38" s="549"/>
      <c r="E38" s="584">
        <v>15</v>
      </c>
      <c r="F38" s="620">
        <v>217338.62</v>
      </c>
      <c r="G38" s="3"/>
      <c r="K38" s="607"/>
    </row>
    <row r="39" spans="1:14">
      <c r="A39" s="549" t="s">
        <v>1942</v>
      </c>
      <c r="D39" s="549"/>
      <c r="E39" s="584"/>
      <c r="F39" s="620">
        <v>1942928.0799999998</v>
      </c>
      <c r="G39" s="3"/>
      <c r="K39" s="607"/>
    </row>
    <row r="40" spans="1:14" ht="15">
      <c r="A40" s="539" t="s">
        <v>1943</v>
      </c>
      <c r="D40" s="549"/>
      <c r="E40" s="558"/>
      <c r="F40" s="645">
        <f>SUM(F35:F39)+1</f>
        <v>113278994.02000001</v>
      </c>
      <c r="G40" s="621"/>
      <c r="I40" s="633"/>
      <c r="K40" s="607"/>
    </row>
    <row r="41" spans="1:14" ht="15">
      <c r="A41" s="555"/>
      <c r="D41" s="549"/>
      <c r="E41" s="562"/>
      <c r="K41" s="607"/>
    </row>
    <row r="42" spans="1:14">
      <c r="A42" s="549" t="s">
        <v>1944</v>
      </c>
      <c r="D42" s="549"/>
      <c r="E42" s="556">
        <v>17</v>
      </c>
      <c r="K42" s="607"/>
    </row>
    <row r="43" spans="1:14">
      <c r="A43" s="563" t="s">
        <v>1945</v>
      </c>
      <c r="D43" s="558"/>
      <c r="E43" s="556"/>
      <c r="F43" s="602">
        <v>5799000</v>
      </c>
      <c r="I43" s="646"/>
      <c r="J43" s="639"/>
      <c r="K43" s="607"/>
      <c r="L43" s="639"/>
      <c r="M43" s="641"/>
      <c r="N43" s="572"/>
    </row>
    <row r="44" spans="1:14">
      <c r="A44" s="563" t="s">
        <v>642</v>
      </c>
      <c r="D44" s="558"/>
      <c r="E44" s="556"/>
      <c r="F44" s="602">
        <v>1159800</v>
      </c>
      <c r="G44" s="636"/>
      <c r="I44" s="644"/>
      <c r="J44" s="639"/>
      <c r="K44" s="607"/>
      <c r="L44" s="640"/>
      <c r="M44" s="641"/>
      <c r="N44" s="572"/>
    </row>
    <row r="45" spans="1:14">
      <c r="A45" s="563" t="s">
        <v>643</v>
      </c>
      <c r="D45" s="558"/>
      <c r="E45" s="556"/>
      <c r="F45" s="602">
        <v>1800000</v>
      </c>
      <c r="G45" s="636"/>
      <c r="I45" s="644"/>
      <c r="J45" s="639"/>
      <c r="K45" s="607"/>
      <c r="L45" s="640"/>
      <c r="M45" s="641"/>
      <c r="N45" s="572"/>
    </row>
    <row r="46" spans="1:14" s="607" customFormat="1">
      <c r="A46" s="563" t="s">
        <v>1977</v>
      </c>
      <c r="B46" s="534"/>
      <c r="C46" s="583"/>
      <c r="D46" s="587"/>
      <c r="E46" s="588"/>
      <c r="F46" s="625">
        <v>-6547.39</v>
      </c>
      <c r="G46" s="637"/>
      <c r="H46" s="3"/>
      <c r="I46" s="644"/>
      <c r="J46" s="639"/>
      <c r="L46" s="640"/>
      <c r="M46" s="641"/>
      <c r="N46" s="572"/>
    </row>
    <row r="47" spans="1:14" s="607" customFormat="1">
      <c r="A47" s="564" t="s">
        <v>1978</v>
      </c>
      <c r="B47" s="549"/>
      <c r="C47" s="550"/>
      <c r="D47" s="558"/>
      <c r="E47" s="556"/>
      <c r="F47" s="626">
        <v>659328.62</v>
      </c>
      <c r="G47" s="638"/>
      <c r="H47" s="3"/>
      <c r="I47" s="644"/>
      <c r="J47" s="639"/>
      <c r="L47" s="640"/>
      <c r="M47" s="641"/>
      <c r="N47" s="572"/>
    </row>
    <row r="48" spans="1:14" s="607" customFormat="1">
      <c r="A48" s="564" t="s">
        <v>46</v>
      </c>
      <c r="B48" s="549"/>
      <c r="C48" s="550"/>
      <c r="D48" s="558"/>
      <c r="E48" s="556"/>
      <c r="F48" s="626">
        <v>2040</v>
      </c>
      <c r="G48" s="638"/>
      <c r="H48" s="3"/>
      <c r="I48" s="644"/>
      <c r="J48" s="639"/>
      <c r="L48" s="640"/>
      <c r="M48" s="641"/>
      <c r="N48" s="572"/>
    </row>
    <row r="49" spans="1:14" s="595" customFormat="1">
      <c r="A49" s="564" t="s">
        <v>1946</v>
      </c>
      <c r="B49" s="549"/>
      <c r="C49" s="550"/>
      <c r="D49" s="558"/>
      <c r="E49" s="556"/>
      <c r="F49" s="602">
        <v>-35547.9</v>
      </c>
      <c r="G49" s="636"/>
      <c r="H49" s="3"/>
      <c r="I49" s="644"/>
      <c r="J49" s="639"/>
      <c r="K49" s="607"/>
      <c r="L49" s="640"/>
      <c r="M49" s="641"/>
      <c r="N49" s="572"/>
    </row>
    <row r="50" spans="1:14" ht="15">
      <c r="A50" s="564" t="s">
        <v>1947</v>
      </c>
      <c r="B50" s="553"/>
      <c r="C50" s="558"/>
      <c r="D50" s="558"/>
      <c r="E50" s="556"/>
      <c r="F50" s="602">
        <v>10211765.93</v>
      </c>
      <c r="I50" s="651"/>
      <c r="J50" s="651"/>
      <c r="K50" s="607"/>
      <c r="L50" s="640"/>
      <c r="M50" s="641"/>
      <c r="N50" s="572"/>
    </row>
    <row r="51" spans="1:14" ht="15">
      <c r="A51" s="650" t="s">
        <v>1948</v>
      </c>
      <c r="B51" s="650"/>
      <c r="D51" s="558"/>
      <c r="E51" s="556"/>
      <c r="F51" s="604">
        <f>SUM(F43:F50)+1</f>
        <v>19589840.259999998</v>
      </c>
      <c r="I51" s="642"/>
      <c r="J51" s="639"/>
      <c r="K51" s="607"/>
      <c r="L51" s="639"/>
      <c r="M51" s="643"/>
      <c r="N51" s="572"/>
    </row>
    <row r="52" spans="1:14" ht="15.75" thickBot="1">
      <c r="A52" s="628" t="s">
        <v>1949</v>
      </c>
      <c r="B52" s="629"/>
      <c r="C52" s="558"/>
      <c r="D52" s="553"/>
      <c r="E52" s="565" t="s">
        <v>0</v>
      </c>
      <c r="F52" s="605">
        <f>+F40+F51</f>
        <v>132868834.28</v>
      </c>
      <c r="G52" s="621"/>
      <c r="K52" s="607"/>
      <c r="N52" s="572"/>
    </row>
    <row r="53" spans="1:14" ht="15" thickTop="1">
      <c r="K53" s="607"/>
    </row>
    <row r="54" spans="1:14" ht="19.5" customHeight="1">
      <c r="K54" s="607"/>
    </row>
    <row r="55" spans="1:14" s="595" customFormat="1" ht="19.5" customHeight="1">
      <c r="A55" s="549"/>
      <c r="B55" s="549"/>
      <c r="C55" s="550"/>
      <c r="D55" s="550"/>
      <c r="E55" s="551"/>
      <c r="F55" s="5"/>
      <c r="G55" s="5"/>
      <c r="H55" s="3"/>
      <c r="K55" s="607"/>
    </row>
    <row r="56" spans="1:14">
      <c r="K56" s="607"/>
    </row>
    <row r="57" spans="1:14" ht="15" thickBot="1">
      <c r="A57" s="601"/>
      <c r="B57" s="596"/>
      <c r="C57" s="567"/>
      <c r="D57" s="600"/>
      <c r="E57" s="600"/>
      <c r="F57" s="600"/>
      <c r="G57" s="635"/>
      <c r="K57" s="607"/>
    </row>
    <row r="58" spans="1:14" ht="15">
      <c r="A58" s="569" t="s">
        <v>1950</v>
      </c>
      <c r="B58" s="569"/>
      <c r="C58" s="570"/>
      <c r="D58" s="571" t="s">
        <v>1973</v>
      </c>
      <c r="E58" s="571"/>
      <c r="F58" s="571"/>
      <c r="G58" s="571"/>
      <c r="K58" s="607"/>
    </row>
    <row r="59" spans="1:14" ht="15">
      <c r="A59" s="569" t="s">
        <v>1951</v>
      </c>
      <c r="B59" s="569"/>
      <c r="C59" s="570"/>
      <c r="D59" s="571" t="s">
        <v>1974</v>
      </c>
      <c r="E59" s="571"/>
      <c r="F59" s="571"/>
      <c r="G59" s="571"/>
    </row>
    <row r="60" spans="1:14">
      <c r="A60" s="566"/>
      <c r="B60" s="566"/>
      <c r="C60" s="567"/>
      <c r="D60" s="568"/>
      <c r="E60" s="568"/>
      <c r="F60" s="568"/>
      <c r="G60" s="568"/>
    </row>
    <row r="61" spans="1:14" ht="12.75">
      <c r="A61"/>
      <c r="B61"/>
      <c r="C61"/>
      <c r="D61"/>
      <c r="E61"/>
    </row>
    <row r="62" spans="1:14" s="597" customFormat="1">
      <c r="A62" s="599"/>
      <c r="B62" s="598"/>
      <c r="C62" s="598"/>
      <c r="D62" s="598"/>
      <c r="E62" s="598"/>
      <c r="F62" s="621"/>
      <c r="G62" s="621"/>
      <c r="H62" s="619"/>
      <c r="K62"/>
    </row>
    <row r="63" spans="1:14">
      <c r="A63" s="599"/>
      <c r="B63" s="598"/>
      <c r="C63" s="598"/>
      <c r="D63" s="598"/>
      <c r="E63" s="598"/>
    </row>
  </sheetData>
  <mergeCells count="2">
    <mergeCell ref="A51:B51"/>
    <mergeCell ref="I50:J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topLeftCell="A31" zoomScale="85" zoomScaleNormal="85" workbookViewId="0">
      <selection activeCell="K21" sqref="K21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14" bestFit="1" customWidth="1"/>
    <col min="7" max="7" width="12.42578125" bestFit="1" customWidth="1"/>
  </cols>
  <sheetData>
    <row r="1" spans="1:6">
      <c r="A1" s="472" t="s">
        <v>1972</v>
      </c>
      <c r="B1"/>
      <c r="C1"/>
      <c r="D1"/>
      <c r="E1"/>
    </row>
    <row r="2" spans="1:6">
      <c r="A2" s="573" t="s">
        <v>1913</v>
      </c>
      <c r="B2" s="573"/>
      <c r="C2" s="573"/>
      <c r="D2" s="573"/>
      <c r="E2" s="573"/>
    </row>
    <row r="3" spans="1:6">
      <c r="A3" s="574" t="s">
        <v>1914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1980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1982</v>
      </c>
      <c r="B7"/>
      <c r="C7"/>
      <c r="D7"/>
      <c r="E7"/>
    </row>
    <row r="8" spans="1:6" s="606" customFormat="1">
      <c r="A8" s="8"/>
      <c r="F8" s="614"/>
    </row>
    <row r="9" spans="1:6">
      <c r="A9" s="576" t="s">
        <v>1915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7"/>
      <c r="F10" s="647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 t="s">
        <v>1916</v>
      </c>
      <c r="F12" s="594">
        <v>2021</v>
      </c>
    </row>
    <row r="13" spans="1:6">
      <c r="A13" s="534" t="s">
        <v>1952</v>
      </c>
      <c r="C13" s="583"/>
      <c r="E13" s="584"/>
    </row>
    <row r="14" spans="1:6">
      <c r="A14" s="534" t="s">
        <v>1953</v>
      </c>
      <c r="C14" s="583"/>
      <c r="D14" s="583"/>
      <c r="E14" s="584"/>
    </row>
    <row r="15" spans="1:6">
      <c r="A15" s="534" t="s">
        <v>1954</v>
      </c>
      <c r="C15" s="583"/>
      <c r="D15" s="583"/>
      <c r="E15" s="584" t="s">
        <v>0</v>
      </c>
      <c r="F15" s="614">
        <v>783944.31</v>
      </c>
    </row>
    <row r="16" spans="1:6">
      <c r="A16" s="534" t="s">
        <v>1955</v>
      </c>
      <c r="C16" s="583"/>
      <c r="D16" s="583"/>
      <c r="E16" s="584"/>
      <c r="F16" s="614">
        <v>2487.5700000000002</v>
      </c>
    </row>
    <row r="17" spans="1:7">
      <c r="A17" s="534" t="s">
        <v>1956</v>
      </c>
      <c r="C17" s="583"/>
      <c r="D17" s="583"/>
      <c r="E17" s="584"/>
      <c r="F17" s="614">
        <v>272.08</v>
      </c>
    </row>
    <row r="18" spans="1:7">
      <c r="A18" s="534" t="s">
        <v>1957</v>
      </c>
      <c r="C18" s="583"/>
      <c r="D18" s="583"/>
      <c r="E18" s="584"/>
      <c r="F18" s="614">
        <v>89168.88</v>
      </c>
    </row>
    <row r="19" spans="1:7">
      <c r="A19" s="534" t="s">
        <v>1958</v>
      </c>
      <c r="C19" s="583"/>
      <c r="D19" s="583"/>
      <c r="E19" s="584" t="s">
        <v>0</v>
      </c>
      <c r="F19" s="614">
        <v>13957.97</v>
      </c>
    </row>
    <row r="20" spans="1:7">
      <c r="A20" s="585" t="s">
        <v>1959</v>
      </c>
      <c r="C20" s="583"/>
      <c r="D20" s="583"/>
      <c r="E20" s="584"/>
      <c r="F20" s="623">
        <f>SUM(F15:F19)</f>
        <v>889830.80999999994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1960</v>
      </c>
      <c r="C23" s="583"/>
      <c r="D23" s="583"/>
      <c r="E23" s="584" t="s">
        <v>0</v>
      </c>
      <c r="F23" s="614">
        <v>418482.4</v>
      </c>
    </row>
    <row r="24" spans="1:7">
      <c r="A24" s="586" t="s">
        <v>1961</v>
      </c>
      <c r="B24" s="586"/>
      <c r="C24" s="587"/>
      <c r="D24" s="586"/>
      <c r="E24" s="588"/>
      <c r="F24" s="614">
        <v>31521.21</v>
      </c>
    </row>
    <row r="25" spans="1:7">
      <c r="A25" s="585" t="s">
        <v>1962</v>
      </c>
      <c r="C25" s="583"/>
      <c r="D25" s="583"/>
      <c r="E25" s="584"/>
      <c r="F25" s="623">
        <f>SUM(F23:F24)-1</f>
        <v>450002.61000000004</v>
      </c>
    </row>
    <row r="26" spans="1:7">
      <c r="A26" s="585"/>
      <c r="C26" s="583"/>
      <c r="D26" s="583"/>
      <c r="E26" s="584"/>
    </row>
    <row r="27" spans="1:7">
      <c r="A27" s="585" t="s">
        <v>1963</v>
      </c>
      <c r="C27" s="583"/>
      <c r="D27" s="583"/>
      <c r="E27" s="584"/>
      <c r="F27" s="614">
        <f>+F20-F25</f>
        <v>439828.1999999999</v>
      </c>
    </row>
    <row r="28" spans="1:7">
      <c r="A28" s="586"/>
      <c r="B28" s="586"/>
      <c r="C28" s="587"/>
      <c r="D28" s="586"/>
      <c r="E28" s="588"/>
    </row>
    <row r="29" spans="1:7">
      <c r="A29" s="534" t="s">
        <v>1964</v>
      </c>
      <c r="C29" s="583"/>
      <c r="D29" s="583"/>
      <c r="E29" s="630">
        <v>7</v>
      </c>
      <c r="F29" s="624">
        <v>138932.70000000001</v>
      </c>
    </row>
    <row r="30" spans="1:7" s="607" customFormat="1">
      <c r="A30" s="534" t="s">
        <v>1976</v>
      </c>
      <c r="B30" s="534"/>
      <c r="C30" s="583"/>
      <c r="D30" s="583"/>
      <c r="E30" s="630">
        <v>8</v>
      </c>
      <c r="F30" s="616">
        <v>0</v>
      </c>
    </row>
    <row r="31" spans="1:7">
      <c r="A31" s="534" t="s">
        <v>1965</v>
      </c>
      <c r="C31" s="583"/>
      <c r="D31" s="583"/>
      <c r="E31" s="584"/>
    </row>
    <row r="32" spans="1:7">
      <c r="A32" s="534" t="s">
        <v>1966</v>
      </c>
      <c r="C32" s="583"/>
      <c r="D32" s="583"/>
      <c r="E32" s="584"/>
      <c r="F32" s="616">
        <f>+F27+F29+F30</f>
        <v>578760.89999999991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1967</v>
      </c>
      <c r="C34" s="583"/>
      <c r="D34" s="583"/>
      <c r="E34" s="584"/>
      <c r="G34" s="3"/>
    </row>
    <row r="35" spans="1:7">
      <c r="A35" s="535" t="s">
        <v>861</v>
      </c>
      <c r="C35" s="583"/>
      <c r="D35" s="583"/>
      <c r="E35" s="584"/>
      <c r="F35" s="614">
        <v>33617.61</v>
      </c>
    </row>
    <row r="36" spans="1:7">
      <c r="A36" s="585" t="s">
        <v>865</v>
      </c>
      <c r="C36" s="583"/>
      <c r="D36" s="583"/>
      <c r="E36" s="584"/>
      <c r="F36" s="615">
        <f>+F35</f>
        <v>33617.61</v>
      </c>
    </row>
    <row r="37" spans="1:7">
      <c r="C37" s="583"/>
      <c r="D37" s="583"/>
      <c r="E37" s="584"/>
    </row>
    <row r="38" spans="1:7">
      <c r="A38" s="534" t="s">
        <v>1909</v>
      </c>
      <c r="C38" s="583"/>
      <c r="D38" s="583"/>
      <c r="E38" s="584"/>
    </row>
    <row r="39" spans="1:7">
      <c r="A39" s="535" t="s">
        <v>36</v>
      </c>
      <c r="C39" s="583"/>
      <c r="D39" s="583"/>
      <c r="E39" s="630">
        <v>14</v>
      </c>
      <c r="F39" s="614">
        <v>110077.34999999999</v>
      </c>
    </row>
    <row r="40" spans="1:7">
      <c r="A40" s="535" t="s">
        <v>37</v>
      </c>
      <c r="C40" s="583"/>
      <c r="D40" s="583"/>
      <c r="E40" s="630">
        <v>8</v>
      </c>
      <c r="F40" s="614">
        <v>8467.68</v>
      </c>
    </row>
    <row r="41" spans="1:7">
      <c r="A41" s="535" t="s">
        <v>1910</v>
      </c>
      <c r="C41" s="583"/>
      <c r="D41" s="583"/>
      <c r="E41" s="630">
        <v>14</v>
      </c>
      <c r="F41" s="614">
        <v>6808.03</v>
      </c>
    </row>
    <row r="42" spans="1:7">
      <c r="A42" s="535" t="s">
        <v>1911</v>
      </c>
      <c r="C42" s="583"/>
      <c r="D42" s="583"/>
      <c r="E42" s="630"/>
      <c r="F42" s="614">
        <v>72781.289999999994</v>
      </c>
    </row>
    <row r="43" spans="1:7">
      <c r="A43" s="535" t="s">
        <v>1912</v>
      </c>
      <c r="C43" s="583"/>
      <c r="D43" s="583"/>
      <c r="E43" s="630"/>
      <c r="F43" s="614">
        <v>33790.589999999997</v>
      </c>
    </row>
    <row r="44" spans="1:7">
      <c r="A44" s="535" t="s">
        <v>40</v>
      </c>
      <c r="C44" s="583"/>
      <c r="D44" s="583"/>
      <c r="E44" s="630">
        <v>14</v>
      </c>
      <c r="F44" s="616">
        <v>26853.57</v>
      </c>
    </row>
    <row r="45" spans="1:7">
      <c r="A45" s="585" t="s">
        <v>1968</v>
      </c>
      <c r="C45" s="583"/>
      <c r="D45" s="583"/>
      <c r="E45" s="584"/>
      <c r="F45" s="615">
        <f>SUM(F39:F44)</f>
        <v>258778.50999999998</v>
      </c>
    </row>
    <row r="46" spans="1:7">
      <c r="A46" s="585"/>
      <c r="C46" s="583"/>
      <c r="D46" s="583"/>
      <c r="E46" s="584"/>
    </row>
    <row r="47" spans="1:7">
      <c r="A47" s="585" t="s">
        <v>1969</v>
      </c>
      <c r="C47" s="583"/>
      <c r="D47" s="583"/>
      <c r="E47" s="584"/>
      <c r="F47" s="614">
        <f>+F32+F36-F45</f>
        <v>353599.99999999988</v>
      </c>
    </row>
    <row r="48" spans="1:7">
      <c r="A48" s="585"/>
      <c r="C48" s="583"/>
      <c r="D48" s="583"/>
      <c r="E48" s="584"/>
    </row>
    <row r="49" spans="1:7">
      <c r="A49" s="631" t="s">
        <v>1981</v>
      </c>
      <c r="C49" s="583"/>
      <c r="D49" s="583"/>
      <c r="E49" s="630">
        <v>16</v>
      </c>
      <c r="F49" s="614">
        <v>-93964.89</v>
      </c>
    </row>
    <row r="50" spans="1:7">
      <c r="A50" s="631" t="s">
        <v>1970</v>
      </c>
      <c r="C50" s="583"/>
      <c r="D50" s="583"/>
      <c r="E50" s="630">
        <v>16</v>
      </c>
      <c r="F50" s="616">
        <v>0</v>
      </c>
    </row>
    <row r="51" spans="1:7" ht="13.5" thickBot="1">
      <c r="A51" s="632" t="s">
        <v>1971</v>
      </c>
      <c r="B51" s="586"/>
      <c r="C51" s="587"/>
      <c r="D51" s="583"/>
      <c r="E51" s="589"/>
      <c r="F51" s="617">
        <f>+F47+F49+F50</f>
        <v>259635.10999999987</v>
      </c>
    </row>
    <row r="52" spans="1:7" ht="13.5" thickTop="1">
      <c r="A52" s="590"/>
      <c r="B52" s="591"/>
      <c r="C52" s="591"/>
      <c r="D52" s="591"/>
      <c r="E52" s="592"/>
      <c r="G52" s="613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4"/>
    </row>
    <row r="55" spans="1:7" s="533" customFormat="1">
      <c r="A55" s="590"/>
      <c r="B55" s="591"/>
      <c r="C55" s="591"/>
      <c r="D55" s="591"/>
      <c r="E55" s="592"/>
      <c r="F55" s="614"/>
    </row>
    <row r="56" spans="1:7" s="533" customFormat="1">
      <c r="A56" s="590"/>
      <c r="B56" s="591"/>
      <c r="C56" s="591"/>
      <c r="D56" s="591"/>
      <c r="E56" s="592"/>
      <c r="F56" s="614"/>
    </row>
    <row r="57" spans="1:7" s="533" customFormat="1" ht="13.5" thickBot="1">
      <c r="A57" s="610"/>
      <c r="B57" s="611"/>
      <c r="C57" s="611"/>
      <c r="E57" s="611"/>
      <c r="F57" s="618"/>
      <c r="G57" s="612"/>
    </row>
    <row r="58" spans="1:7" ht="15">
      <c r="A58" s="569" t="s">
        <v>1950</v>
      </c>
      <c r="B58" s="569"/>
      <c r="C58" s="570"/>
      <c r="E58" s="571" t="s">
        <v>1973</v>
      </c>
    </row>
    <row r="59" spans="1:7" ht="15">
      <c r="A59" s="569" t="s">
        <v>1951</v>
      </c>
      <c r="B59" s="569"/>
      <c r="C59" s="570"/>
      <c r="E59" s="571" t="s">
        <v>1974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2022-02-24T20:45:36Z</cp:lastPrinted>
  <dcterms:created xsi:type="dcterms:W3CDTF">2010-07-12T16:52:13Z</dcterms:created>
  <dcterms:modified xsi:type="dcterms:W3CDTF">2022-02-25T16:33:55Z</dcterms:modified>
</cp:coreProperties>
</file>