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7A0C6478-03CF-4A77-8231-742BCD79F04F}" xr6:coauthVersionLast="47" xr6:coauthVersionMax="47" xr10:uidLastSave="{00000000-0000-0000-0000-000000000000}"/>
  <bookViews>
    <workbookView xWindow="-120" yWindow="-120" windowWidth="20730" windowHeight="11160" xr2:uid="{75B3212B-AC6A-4F9F-B508-BAAE9036D131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G22" i="2"/>
  <c r="C23" i="2"/>
  <c r="G18" i="2"/>
  <c r="C17" i="2"/>
  <c r="G14" i="2"/>
  <c r="C12" i="2"/>
  <c r="G9" i="2"/>
  <c r="C9" i="2"/>
  <c r="C5" i="2"/>
  <c r="G5" i="2"/>
  <c r="G51" i="1"/>
  <c r="H66" i="1" s="1"/>
  <c r="C51" i="1"/>
  <c r="C45" i="1"/>
  <c r="G45" i="1"/>
  <c r="E39" i="1"/>
  <c r="C35" i="1"/>
  <c r="G38" i="1"/>
  <c r="G36" i="1"/>
  <c r="G34" i="1"/>
  <c r="G32" i="1"/>
  <c r="C30" i="1"/>
  <c r="G28" i="1"/>
  <c r="G26" i="1"/>
  <c r="C27" i="1"/>
  <c r="G24" i="1"/>
  <c r="C21" i="1"/>
  <c r="G21" i="1"/>
  <c r="G19" i="1"/>
  <c r="G17" i="1"/>
  <c r="C15" i="1"/>
  <c r="G14" i="1"/>
  <c r="G9" i="1"/>
  <c r="C10" i="1"/>
  <c r="C6" i="1"/>
  <c r="G6" i="1"/>
  <c r="G30" i="1" s="1"/>
  <c r="G43" i="1" l="1"/>
  <c r="H43" i="1" s="1"/>
  <c r="G46" i="2"/>
  <c r="C43" i="1"/>
  <c r="H58" i="1"/>
  <c r="H45" i="1"/>
  <c r="G42" i="1"/>
  <c r="C46" i="2"/>
  <c r="C47" i="2" l="1"/>
  <c r="A47" i="2" s="1"/>
  <c r="G47" i="2"/>
  <c r="E47" i="2" s="1"/>
  <c r="H54" i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<sst xmlns="http://schemas.openxmlformats.org/spreadsheetml/2006/main" count="162" uniqueCount="138">
  <si>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</si>
  <si>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</si>
  <si>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</si>
  <si>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</si>
  <si>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</si>
  <si>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</si>
  <si>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</si>
  <si>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</si>
  <si>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</si>
  <si>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</si>
  <si>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</si>
  <si>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</si>
  <si>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</si>
  <si>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</si>
  <si>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</si>
  <si>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</si>
  <si>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</si>
  <si>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</si>
  <si>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</si>
  <si>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</si>
  <si>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</si>
  <si>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</si>
  <si>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</si>
  <si>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</si>
  <si>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</si>
  <si>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</si>
  <si>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</si>
  <si>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</si>
  <si>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</si>
  <si>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</si>
  <si>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</si>
  <si>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</si>
  <si>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</si>
  <si>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</si>
  <si>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</si>
  <si>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</si>
  <si>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</si>
  <si>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</si>
  <si>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</si>
  <si>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</si>
  <si>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</si>
  <si>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</si>
  <si>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</si>
  <si>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</si>
  <si>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</si>
  <si>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</si>
  <si>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</si>
  <si>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</si>
  <si>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</si>
  <si>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</si>
  <si>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</si>
  <si>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</si>
  <si>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</si>
  <si>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</si>
  <si>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</si>
  <si>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</si>
  <si>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</si>
  <si>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</si>
  <si>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</si>
  <si>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</si>
  <si>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</si>
  <si>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</si>
  <si>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</si>
  <si>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</si>
  <si>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</si>
  <si>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</si>
  <si>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</si>
  <si>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</si>
  <si>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</si>
  <si>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</si>
  <si>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</si>
  <si>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</si>
  <si>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</si>
  <si>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</si>
  <si>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</si>
  <si>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</si>
  <si>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</si>
  <si>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</si>
  <si>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</si>
  <si>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</si>
  <si>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</si>
  <si>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</si>
  <si>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</si>
  <si>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</si>
  <si>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</si>
  <si>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</si>
  <si>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</si>
  <si>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</si>
  <si>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</si>
  <si>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</si>
  <si>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</si>
  <si>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</si>
  <si>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</si>
  <si>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</si>
  <si>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</si>
  <si>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</si>
  <si>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</si>
  <si>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</si>
  <si>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</si>
  <si>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</si>
  <si>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</si>
  <si>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</si>
  <si>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</si>
  <si>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</si>
  <si>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</si>
  <si>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</si>
  <si>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</si>
  <si>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</si>
  <si>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</si>
  <si>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</si>
  <si>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</si>
  <si>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</si>
  <si>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</si>
  <si>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</si>
  <si>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</si>
  <si>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</si>
  <si>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</si>
  <si>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</si>
  <si>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</si>
  <si>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</si>
  <si>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</si>
  <si>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</si>
  <si>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</si>
  <si>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</si>
  <si>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</si>
  <si>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</si>
  <si>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</si>
  <si>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</si>
  <si>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</si>
  <si>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</si>
  <si>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</si>
  <si>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</si>
  <si>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</si>
  <si>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</si>
  <si>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</si>
  <si>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</si>
  <si>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ENERO 2022</t>
  </si>
  <si>
    <t>ESTADO DE RESULTADO DEL 01 DE ENERO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</si>
</sst>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E647656F-F87A-44AE-A78E-8A89E678160B}"/>
    <cellStyle name="Moneda 2" xfId="4" xr:uid="{60A14A81-BC6E-4DEE-A471-7CA7FD0FF61B}"/>
    <cellStyle name="Normal" xfId="0" builtinId="0"/>
    <cellStyle name="Normal 2" xfId="2" xr:uid="{CF799BFC-6DBA-4167-AE5A-98D83AED9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D03CBD7-64C0-4167-98DE-653DE2460DED}"/>
            </a:ext>
          </a:extLst>
        </xdr:cNvPr>
        <xdr:cNvSpPr/>
      </xdr:nvSpPr>
      <xdr:spPr>
        <a:xfrm>
          <a:off x="447674" y="96064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792B59E-F0E9-4D47-81D4-D1483C4784BF}"/>
            </a:ext>
          </a:extLst>
        </xdr:cNvPr>
        <xdr:cNvSpPr/>
      </xdr:nvSpPr>
      <xdr:spPr>
        <a:xfrm>
          <a:off x="4240743" y="9620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05F5EF2-B601-4A6E-AB35-64218F8987C1}"/>
            </a:ext>
          </a:extLst>
        </xdr:cNvPr>
        <xdr:cNvSpPr/>
      </xdr:nvSpPr>
      <xdr:spPr>
        <a:xfrm>
          <a:off x="7594601" y="9584267"/>
          <a:ext cx="395393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3DC1D3-7A74-4565-87FE-EBEAEBF75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4E376BC-BC78-46E2-8C40-8A8BFA8B3F2A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0DC1556-0C08-4685-A727-7CAD01F09374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FD50B7E-E3AC-4F04-9DD8-0C86EA664780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E3D21B-AEE3-45A2-81E9-24237DCB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1.%20ENERO%202022\2022%2001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5B8B-931E-4380-8326-9BE458D40B93}">
  <sheetPr>
    <pageSetUpPr fitToPage="1"/>
  </sheetPr>
  <dimension ref="A1:O81"/>
  <sheetViews>
    <sheetView tabSelected="1" view="pageBreakPreview" zoomScaleNormal="90" zoomScaleSheetLayoutView="100" workbookViewId="0">
      <selection activeCell="F39" sqref="F39:F40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28515625" style="6" customWidth="1"/>
    <col min="4" max="4" width="0.85546875" style="2" customWidth="1"/>
    <col min="5" max="5" width="56.28515625" style="5" customWidth="1"/>
    <col min="6" max="6" width="18.285156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278705.53000000003</v>
      </c>
      <c r="D6" s="11"/>
      <c r="E6" s="8" t="s">
        <v>6</v>
      </c>
      <c r="F6" s="12"/>
      <c r="G6" s="10">
        <f>SUM(F7:F8)</f>
        <v>54545.32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277605.53000000003</v>
      </c>
      <c r="C8" s="10"/>
      <c r="D8" s="2" t="s">
        <v>2</v>
      </c>
      <c r="E8" s="5" t="s">
        <v>10</v>
      </c>
      <c r="F8" s="15">
        <v>54545.32</v>
      </c>
    </row>
    <row r="9" spans="1:11" ht="12.75" customHeight="1" x14ac:dyDescent="0.2">
      <c r="B9" s="9"/>
      <c r="E9" s="8" t="s">
        <v>11</v>
      </c>
      <c r="F9" s="12"/>
      <c r="G9" s="10">
        <f>SUM(F10:F13)</f>
        <v>4840520.4800000004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4137944.9299999997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1554100</v>
      </c>
      <c r="E11" s="5" t="s">
        <v>15</v>
      </c>
      <c r="F11" s="17">
        <v>1235615.8600000001</v>
      </c>
    </row>
    <row r="12" spans="1:11" ht="12.75" customHeight="1" x14ac:dyDescent="0.2">
      <c r="A12" s="5" t="s">
        <v>16</v>
      </c>
      <c r="B12" s="13">
        <v>2523161.38</v>
      </c>
      <c r="D12" s="18"/>
      <c r="E12" s="5" t="s">
        <v>17</v>
      </c>
      <c r="F12" s="17">
        <v>3556601.4899999998</v>
      </c>
      <c r="G12" s="10"/>
      <c r="K12" s="19"/>
    </row>
    <row r="13" spans="1:11" ht="12.75" customHeight="1" x14ac:dyDescent="0.2">
      <c r="A13" s="5" t="s">
        <v>18</v>
      </c>
      <c r="B13" s="15">
        <v>60683.55</v>
      </c>
      <c r="D13" s="18"/>
      <c r="E13" s="5" t="s">
        <v>19</v>
      </c>
      <c r="F13" s="15">
        <v>15556.94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1966643.6700000002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0</v>
      </c>
      <c r="D15" s="18"/>
      <c r="E15" s="5" t="s">
        <v>22</v>
      </c>
      <c r="F15" s="17">
        <v>1568148.6800000002</v>
      </c>
    </row>
    <row r="16" spans="1:11" ht="12.75" customHeight="1" x14ac:dyDescent="0.2">
      <c r="A16" s="5" t="s">
        <v>23</v>
      </c>
      <c r="B16" s="9">
        <v>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2"/>
      <c r="G17" s="10">
        <f>SUM(F18)</f>
        <v>133910.54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133910.54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8945.9500000000007</v>
      </c>
    </row>
    <row r="20" spans="1:15" ht="12.75" customHeight="1" x14ac:dyDescent="0.2">
      <c r="E20" s="5" t="s">
        <v>31</v>
      </c>
      <c r="F20" s="15">
        <v>8945.9500000000007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8878425.1099999994</v>
      </c>
      <c r="E21" s="8" t="s">
        <v>33</v>
      </c>
      <c r="F21" s="13"/>
      <c r="G21" s="10">
        <f>SUM(F22:F23)</f>
        <v>185395.09999999998</v>
      </c>
    </row>
    <row r="22" spans="1:15" ht="12.75" customHeight="1" x14ac:dyDescent="0.2">
      <c r="A22" s="5" t="s">
        <v>34</v>
      </c>
      <c r="B22" s="9">
        <v>2557640.04</v>
      </c>
      <c r="E22" s="5" t="s">
        <v>35</v>
      </c>
      <c r="F22" s="16">
        <v>112957.72</v>
      </c>
    </row>
    <row r="23" spans="1:15" ht="12.75" customHeight="1" x14ac:dyDescent="0.2">
      <c r="A23" s="5" t="s">
        <v>36</v>
      </c>
      <c r="B23" s="17">
        <v>5017481.2399999993</v>
      </c>
      <c r="E23" s="5" t="s">
        <v>37</v>
      </c>
      <c r="F23" s="15">
        <v>72437.37999999999</v>
      </c>
      <c r="G23" s="10"/>
    </row>
    <row r="24" spans="1:15" ht="12.75" customHeight="1" x14ac:dyDescent="0.2">
      <c r="A24" s="5" t="s">
        <v>38</v>
      </c>
      <c r="B24" s="24">
        <v>1353288.8900000001</v>
      </c>
      <c r="E24" s="8" t="s">
        <v>39</v>
      </c>
      <c r="F24" s="25"/>
      <c r="G24" s="10">
        <f>SUM(F25:F25)</f>
        <v>28070.82</v>
      </c>
    </row>
    <row r="25" spans="1:15" ht="12.75" customHeight="1" x14ac:dyDescent="0.2">
      <c r="A25" s="5" t="s">
        <v>40</v>
      </c>
      <c r="B25" s="26">
        <v>-49985.06</v>
      </c>
      <c r="E25" s="5" t="s">
        <v>41</v>
      </c>
      <c r="F25" s="15">
        <v>28070.82</v>
      </c>
    </row>
    <row r="26" spans="1:15" ht="12.75" customHeight="1" x14ac:dyDescent="0.2">
      <c r="E26" s="8" t="s">
        <v>42</v>
      </c>
      <c r="G26" s="20">
        <f>SUM(F27)</f>
        <v>78995.06</v>
      </c>
    </row>
    <row r="27" spans="1:15" ht="12.75" customHeight="1" x14ac:dyDescent="0.2">
      <c r="A27" s="8" t="s">
        <v>43</v>
      </c>
      <c r="B27" s="16"/>
      <c r="C27" s="20">
        <f>SUM(B28)</f>
        <v>215954.67</v>
      </c>
      <c r="E27" s="27" t="s">
        <v>44</v>
      </c>
      <c r="F27" s="15">
        <v>78995.06</v>
      </c>
    </row>
    <row r="28" spans="1:15" ht="12.75" customHeight="1" x14ac:dyDescent="0.2">
      <c r="A28" s="5" t="s">
        <v>45</v>
      </c>
      <c r="B28" s="28">
        <v>215954.67</v>
      </c>
      <c r="E28" s="29" t="s">
        <v>46</v>
      </c>
      <c r="F28" s="25"/>
      <c r="G28" s="10">
        <f>+SUM(F29:F29)</f>
        <v>86442.76</v>
      </c>
    </row>
    <row r="29" spans="1:15" ht="12.75" customHeight="1" x14ac:dyDescent="0.2">
      <c r="B29" s="16"/>
      <c r="E29" s="27" t="s">
        <v>47</v>
      </c>
      <c r="F29" s="15">
        <v>86442.76</v>
      </c>
      <c r="G29" s="10"/>
      <c r="L29" s="30"/>
      <c r="O29" s="30"/>
    </row>
    <row r="30" spans="1:15" ht="12.75" customHeight="1" x14ac:dyDescent="0.2">
      <c r="A30" s="8" t="s">
        <v>48</v>
      </c>
      <c r="B30" s="9" t="s">
        <v>2</v>
      </c>
      <c r="C30" s="10">
        <f>SUM(B31:B33)</f>
        <v>109831.37</v>
      </c>
      <c r="E30" s="31" t="s">
        <v>49</v>
      </c>
      <c r="F30" s="9" t="s">
        <v>2</v>
      </c>
      <c r="G30" s="32">
        <f>SUM(G6:G28)</f>
        <v>7383469.7000000002</v>
      </c>
    </row>
    <row r="31" spans="1:15" ht="12.75" customHeight="1" x14ac:dyDescent="0.2">
      <c r="A31" s="5" t="s">
        <v>50</v>
      </c>
      <c r="B31" s="16">
        <v>0</v>
      </c>
      <c r="C31" s="10"/>
      <c r="E31" s="31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-580141.31999999995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3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1930287.95</v>
      </c>
      <c r="E35" s="34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1426542.22</v>
      </c>
      <c r="C36" s="10"/>
      <c r="E36" s="33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24">
        <v>202768.15</v>
      </c>
      <c r="C37" s="10"/>
      <c r="E37" s="35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433974.73</v>
      </c>
      <c r="C38" s="10"/>
      <c r="E38" s="8" t="s">
        <v>64</v>
      </c>
      <c r="F38" s="16"/>
      <c r="G38" s="10">
        <f>SUM(F39:F40)</f>
        <v>497635.41999999969</v>
      </c>
    </row>
    <row r="39" spans="1:11" ht="12.75" customHeight="1" x14ac:dyDescent="0.2">
      <c r="A39" s="5" t="s">
        <v>65</v>
      </c>
      <c r="B39" s="15">
        <v>-132997.15</v>
      </c>
      <c r="E39" s="5" t="str">
        <f>IF(F39&lt;0,"PERDIDA DEL EJERCICIO","UTILIDAD DEL EJERCICIO")</f>
        <v>PERDIDA DEL EJERCICIO</v>
      </c>
      <c r="F39" s="16">
        <v>-282850.06000000029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2">
        <f>SUM(G32:G41)</f>
        <v>8167679.8600000003</v>
      </c>
    </row>
    <row r="43" spans="1:11" ht="12.75" customHeight="1" thickBot="1" x14ac:dyDescent="0.25">
      <c r="A43" s="31" t="s">
        <v>68</v>
      </c>
      <c r="B43" s="36" t="s">
        <v>2</v>
      </c>
      <c r="C43" s="37">
        <f>SUM(C5:C42)</f>
        <v>15551149.559999999</v>
      </c>
      <c r="E43" s="7" t="s">
        <v>69</v>
      </c>
      <c r="F43" s="9"/>
      <c r="G43" s="38">
        <f>G30+G42</f>
        <v>15551149.560000001</v>
      </c>
      <c r="H43" s="39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6"/>
      <c r="C45" s="40">
        <f>SUM(B46:B49)</f>
        <v>1311828054.2600002</v>
      </c>
      <c r="E45" s="41" t="s">
        <v>71</v>
      </c>
      <c r="F45" s="13"/>
      <c r="G45" s="40">
        <f>SUM(F46)</f>
        <v>1311828054.26</v>
      </c>
      <c r="H45" s="11">
        <f>+G45-C45</f>
        <v>0</v>
      </c>
      <c r="I45" s="11"/>
    </row>
    <row r="46" spans="1:11" ht="24" customHeight="1" x14ac:dyDescent="0.2">
      <c r="A46" s="42" t="s">
        <v>72</v>
      </c>
      <c r="B46" s="9">
        <v>1114136269.95</v>
      </c>
      <c r="C46" s="36"/>
      <c r="E46" s="43" t="s">
        <v>73</v>
      </c>
      <c r="F46" s="15">
        <v>1311828054.26</v>
      </c>
      <c r="G46" s="36"/>
      <c r="H46" s="11"/>
      <c r="I46" s="11"/>
    </row>
    <row r="47" spans="1:11" ht="12.75" customHeight="1" x14ac:dyDescent="0.2">
      <c r="A47" s="5" t="s">
        <v>74</v>
      </c>
      <c r="B47" s="44">
        <v>22681782.16</v>
      </c>
      <c r="C47" s="45"/>
      <c r="E47" s="46"/>
      <c r="F47" s="47"/>
      <c r="G47" s="45"/>
      <c r="H47" s="11"/>
      <c r="I47" s="11"/>
    </row>
    <row r="48" spans="1:11" ht="21.75" customHeight="1" x14ac:dyDescent="0.2">
      <c r="A48" s="48" t="s">
        <v>75</v>
      </c>
      <c r="B48" s="44">
        <v>172542056.61000001</v>
      </c>
      <c r="F48" s="47"/>
      <c r="G48" s="45"/>
      <c r="H48" s="11"/>
      <c r="I48" s="11"/>
    </row>
    <row r="49" spans="1:12" ht="21" customHeight="1" x14ac:dyDescent="0.2">
      <c r="A49" s="43" t="s">
        <v>76</v>
      </c>
      <c r="B49" s="49">
        <v>2467945.54</v>
      </c>
      <c r="E49" s="50"/>
      <c r="F49" s="47"/>
      <c r="G49" s="51"/>
      <c r="H49" s="11"/>
      <c r="I49" s="11"/>
    </row>
    <row r="50" spans="1:12" ht="12.75" customHeight="1" x14ac:dyDescent="0.2">
      <c r="B50" s="51"/>
      <c r="C50" s="45"/>
      <c r="E50" s="50"/>
      <c r="F50" s="47"/>
      <c r="G50" s="51"/>
    </row>
    <row r="51" spans="1:12" ht="12.75" customHeight="1" x14ac:dyDescent="0.2">
      <c r="A51" s="8" t="s">
        <v>77</v>
      </c>
      <c r="B51" s="51"/>
      <c r="C51" s="52">
        <f>SUM(B52:B53)</f>
        <v>1558741.56</v>
      </c>
      <c r="E51" s="8" t="s">
        <v>78</v>
      </c>
      <c r="G51" s="52">
        <f>+F52</f>
        <v>1558741.56</v>
      </c>
    </row>
    <row r="52" spans="1:12" ht="12.75" customHeight="1" x14ac:dyDescent="0.2">
      <c r="A52" s="5" t="s">
        <v>79</v>
      </c>
      <c r="B52" s="53">
        <v>1554100</v>
      </c>
      <c r="C52" s="45"/>
      <c r="E52" s="5" t="s">
        <v>78</v>
      </c>
      <c r="F52" s="23">
        <v>1558741.56</v>
      </c>
    </row>
    <row r="53" spans="1:12" ht="12.75" customHeight="1" x14ac:dyDescent="0.2">
      <c r="A53" s="54" t="s">
        <v>80</v>
      </c>
      <c r="B53" s="49">
        <v>4641.5600000000004</v>
      </c>
      <c r="C53" s="45"/>
      <c r="F53" s="20"/>
    </row>
    <row r="54" spans="1:12" ht="12.75" customHeight="1" x14ac:dyDescent="0.2">
      <c r="B54" s="51"/>
      <c r="C54" s="45"/>
      <c r="H54" s="11">
        <f>+C43-G43</f>
        <v>0</v>
      </c>
    </row>
    <row r="55" spans="1:12" ht="12.75" customHeight="1" x14ac:dyDescent="0.2">
      <c r="B55" s="51"/>
      <c r="C55" s="45"/>
      <c r="H55" s="11"/>
      <c r="L55" s="11"/>
    </row>
    <row r="56" spans="1:12" ht="12.75" customHeight="1" x14ac:dyDescent="0.2">
      <c r="B56" s="51"/>
      <c r="C56" s="45"/>
      <c r="H56" s="11"/>
      <c r="L56" s="11"/>
    </row>
    <row r="57" spans="1:12" ht="12.75" customHeight="1" x14ac:dyDescent="0.2">
      <c r="B57" s="51"/>
      <c r="C57" s="45"/>
      <c r="H57" s="11"/>
      <c r="L57" s="11"/>
    </row>
    <row r="58" spans="1:12" ht="12.75" customHeight="1" x14ac:dyDescent="0.2">
      <c r="B58" s="51"/>
      <c r="C58" s="45"/>
      <c r="H58" s="11">
        <f>+G45-C45</f>
        <v>0</v>
      </c>
      <c r="K58" s="55"/>
    </row>
    <row r="59" spans="1:12" ht="12.75" customHeight="1" x14ac:dyDescent="0.2">
      <c r="B59" s="51"/>
      <c r="C59" s="45"/>
      <c r="H59" s="56" t="s">
        <v>2</v>
      </c>
      <c r="K59" s="11"/>
    </row>
    <row r="60" spans="1:12" ht="12.75" customHeight="1" x14ac:dyDescent="0.2">
      <c r="A60" s="57" t="s">
        <v>81</v>
      </c>
      <c r="C60" s="58"/>
      <c r="F60" s="59" t="s">
        <v>82</v>
      </c>
      <c r="G60" s="58"/>
      <c r="H60" s="11"/>
    </row>
    <row r="61" spans="1:12" ht="12.75" customHeight="1" x14ac:dyDescent="0.2">
      <c r="A61" s="60"/>
      <c r="C61" s="58"/>
      <c r="F61" s="58"/>
      <c r="G61" s="58"/>
      <c r="I61" s="11"/>
      <c r="K61" s="11"/>
    </row>
    <row r="62" spans="1:12" ht="12.75" customHeight="1" x14ac:dyDescent="0.2">
      <c r="F62" s="58"/>
      <c r="G62" s="58"/>
    </row>
    <row r="63" spans="1:12" ht="12.75" customHeight="1" x14ac:dyDescent="0.2">
      <c r="D63" s="61"/>
    </row>
    <row r="64" spans="1:12" ht="12.75" customHeight="1" x14ac:dyDescent="0.2">
      <c r="D64" s="61"/>
    </row>
    <row r="65" spans="4:11" ht="12.75" customHeight="1" x14ac:dyDescent="0.2">
      <c r="D65" s="61"/>
    </row>
    <row r="66" spans="4:11" ht="12.75" customHeight="1" x14ac:dyDescent="0.2">
      <c r="D66" s="61"/>
      <c r="H66" s="11">
        <f>+C51-G51</f>
        <v>0</v>
      </c>
    </row>
    <row r="67" spans="4:11" ht="12.75" customHeight="1" x14ac:dyDescent="0.2">
      <c r="D67" s="61"/>
    </row>
    <row r="68" spans="4:11" ht="12.75" customHeight="1" x14ac:dyDescent="0.2">
      <c r="D68" s="61"/>
      <c r="K68" s="11"/>
    </row>
    <row r="69" spans="4:11" ht="12.75" customHeight="1" x14ac:dyDescent="0.2">
      <c r="D69" s="61"/>
    </row>
    <row r="70" spans="4:11" ht="12.75" customHeight="1" x14ac:dyDescent="0.2">
      <c r="D70" s="61"/>
    </row>
    <row r="71" spans="4:11" ht="12.75" customHeight="1" x14ac:dyDescent="0.2">
      <c r="D71" s="61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62"/>
    </row>
    <row r="80" spans="4:11" ht="12.75" customHeight="1" x14ac:dyDescent="0.25">
      <c r="D80" s="62"/>
    </row>
    <row r="81" spans="4:4" ht="15.75" x14ac:dyDescent="0.25">
      <c r="D81" s="62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A9C9-BDAB-4F1B-A041-A54102BD00E5}">
  <sheetPr>
    <pageSetUpPr fitToPage="1"/>
  </sheetPr>
  <dimension ref="A1:I64"/>
  <sheetViews>
    <sheetView view="pageBreakPreview" topLeftCell="A41" zoomScaleNormal="100" zoomScaleSheetLayoutView="100" workbookViewId="0">
      <selection activeCell="F40" sqref="F40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3" t="s">
        <v>0</v>
      </c>
      <c r="B1" s="64"/>
      <c r="C1" s="64"/>
      <c r="D1" s="64"/>
      <c r="E1" s="65"/>
      <c r="F1" s="64"/>
      <c r="G1" s="66"/>
    </row>
    <row r="2" spans="1:9" ht="15" customHeight="1" x14ac:dyDescent="0.2">
      <c r="A2" s="67" t="s">
        <v>137</v>
      </c>
      <c r="B2" s="68"/>
      <c r="C2" s="68"/>
      <c r="D2" s="68"/>
      <c r="E2" s="69"/>
      <c r="F2" s="68"/>
      <c r="G2" s="66"/>
    </row>
    <row r="3" spans="1:9" ht="19.5" customHeight="1" thickBot="1" x14ac:dyDescent="0.25">
      <c r="A3" s="70" t="s">
        <v>1</v>
      </c>
      <c r="B3" s="71"/>
      <c r="C3" s="71"/>
      <c r="D3" s="71"/>
      <c r="E3" s="72"/>
      <c r="F3" s="71"/>
      <c r="G3" s="73"/>
      <c r="H3" s="74"/>
    </row>
    <row r="4" spans="1:9" ht="18" customHeight="1" x14ac:dyDescent="0.2">
      <c r="A4" s="75" t="s">
        <v>83</v>
      </c>
      <c r="E4" s="7" t="s">
        <v>84</v>
      </c>
      <c r="G4" s="19"/>
      <c r="H4" s="74"/>
      <c r="I4" s="74"/>
    </row>
    <row r="5" spans="1:9" ht="16.5" customHeight="1" x14ac:dyDescent="0.2">
      <c r="A5" s="76" t="s">
        <v>85</v>
      </c>
      <c r="C5" s="19">
        <f>SUM(B6:B7)</f>
        <v>1053584.7</v>
      </c>
      <c r="D5" s="74"/>
      <c r="E5" s="8" t="s">
        <v>86</v>
      </c>
      <c r="F5" s="77"/>
      <c r="G5" s="77">
        <f>SUM(F6:F7)</f>
        <v>836792.31999999995</v>
      </c>
      <c r="H5" s="74"/>
    </row>
    <row r="6" spans="1:9" x14ac:dyDescent="0.2">
      <c r="A6" s="2" t="s">
        <v>87</v>
      </c>
      <c r="B6" s="78">
        <v>127319.05</v>
      </c>
      <c r="C6" s="19"/>
      <c r="E6" s="5" t="s">
        <v>87</v>
      </c>
      <c r="F6" s="79">
        <v>640665.99</v>
      </c>
      <c r="G6" s="77"/>
      <c r="H6" s="74"/>
    </row>
    <row r="7" spans="1:9" x14ac:dyDescent="0.2">
      <c r="A7" s="80" t="s">
        <v>88</v>
      </c>
      <c r="B7" s="81">
        <v>926265.65</v>
      </c>
      <c r="E7" s="5" t="s">
        <v>89</v>
      </c>
      <c r="F7" s="82">
        <v>196126.33</v>
      </c>
      <c r="G7" s="77"/>
    </row>
    <row r="8" spans="1:9" x14ac:dyDescent="0.2">
      <c r="C8" s="19"/>
      <c r="E8" s="5"/>
      <c r="F8" s="55"/>
      <c r="G8" s="77"/>
    </row>
    <row r="9" spans="1:9" ht="24" x14ac:dyDescent="0.2">
      <c r="A9" s="83" t="s">
        <v>90</v>
      </c>
      <c r="B9" s="77"/>
      <c r="C9" s="77">
        <f>SUM(B10)</f>
        <v>36818.089999999997</v>
      </c>
      <c r="E9" s="84" t="s">
        <v>91</v>
      </c>
      <c r="G9" s="77">
        <f>SUM(F10:F12)</f>
        <v>646850.98</v>
      </c>
    </row>
    <row r="10" spans="1:9" x14ac:dyDescent="0.2">
      <c r="A10" s="85" t="s">
        <v>87</v>
      </c>
      <c r="B10" s="86">
        <v>36818.089999999997</v>
      </c>
      <c r="C10" s="77"/>
      <c r="D10" s="74"/>
      <c r="E10" s="6" t="s">
        <v>87</v>
      </c>
      <c r="F10" s="78">
        <v>0</v>
      </c>
      <c r="H10" s="74"/>
    </row>
    <row r="11" spans="1:9" ht="25.5" x14ac:dyDescent="0.2">
      <c r="A11" s="85"/>
      <c r="B11" s="19"/>
      <c r="C11" s="77"/>
      <c r="E11" s="87" t="s">
        <v>92</v>
      </c>
      <c r="F11" s="78">
        <v>589543.75</v>
      </c>
    </row>
    <row r="12" spans="1:9" ht="15" customHeight="1" x14ac:dyDescent="0.2">
      <c r="A12" s="88" t="s">
        <v>93</v>
      </c>
      <c r="C12" s="19">
        <f>SUM(B13:B15)</f>
        <v>249509.43000000002</v>
      </c>
      <c r="E12" s="6" t="s">
        <v>94</v>
      </c>
      <c r="F12" s="81">
        <v>57307.23</v>
      </c>
    </row>
    <row r="13" spans="1:9" x14ac:dyDescent="0.2">
      <c r="A13" s="85" t="s">
        <v>87</v>
      </c>
      <c r="B13" s="89">
        <v>248678.95</v>
      </c>
      <c r="F13" s="19"/>
    </row>
    <row r="14" spans="1:9" ht="15.75" customHeight="1" x14ac:dyDescent="0.2">
      <c r="A14" s="90" t="s">
        <v>95</v>
      </c>
      <c r="B14" s="78">
        <v>830.48</v>
      </c>
      <c r="C14" s="11"/>
      <c r="E14" s="91" t="s">
        <v>96</v>
      </c>
      <c r="G14" s="19">
        <f>SUM(F15:F16)</f>
        <v>63838.3</v>
      </c>
    </row>
    <row r="15" spans="1:9" x14ac:dyDescent="0.2">
      <c r="A15" s="85" t="s">
        <v>94</v>
      </c>
      <c r="B15" s="92">
        <v>0</v>
      </c>
      <c r="E15" s="6" t="s">
        <v>87</v>
      </c>
      <c r="F15" s="78">
        <v>22829.77</v>
      </c>
    </row>
    <row r="16" spans="1:9" x14ac:dyDescent="0.2">
      <c r="A16" s="85"/>
      <c r="B16" s="19"/>
      <c r="C16" s="19"/>
      <c r="E16" s="6" t="s">
        <v>97</v>
      </c>
      <c r="F16" s="93">
        <v>41008.53</v>
      </c>
    </row>
    <row r="17" spans="1:8" x14ac:dyDescent="0.2">
      <c r="A17" s="76" t="s">
        <v>98</v>
      </c>
      <c r="B17" s="19"/>
      <c r="C17" s="19">
        <f>SUM(B18:B21)</f>
        <v>192940.13</v>
      </c>
    </row>
    <row r="18" spans="1:8" x14ac:dyDescent="0.2">
      <c r="A18" s="2" t="s">
        <v>99</v>
      </c>
      <c r="B18" s="78">
        <v>41776.199999999997</v>
      </c>
      <c r="D18" s="74"/>
      <c r="E18" s="8" t="s">
        <v>100</v>
      </c>
      <c r="F18" s="94"/>
      <c r="G18" s="94">
        <f>SUM(F19:F20)</f>
        <v>3.92</v>
      </c>
    </row>
    <row r="19" spans="1:8" x14ac:dyDescent="0.2">
      <c r="A19" s="2" t="s">
        <v>101</v>
      </c>
      <c r="B19" s="78">
        <v>22944.84</v>
      </c>
      <c r="C19" s="19"/>
      <c r="D19" s="11"/>
      <c r="E19" s="6" t="s">
        <v>87</v>
      </c>
      <c r="F19" s="95">
        <v>3</v>
      </c>
      <c r="G19" s="94"/>
    </row>
    <row r="20" spans="1:8" x14ac:dyDescent="0.2">
      <c r="A20" s="2" t="s">
        <v>102</v>
      </c>
      <c r="B20" s="78">
        <v>2358.1099999999997</v>
      </c>
      <c r="E20" s="5" t="s">
        <v>88</v>
      </c>
      <c r="F20" s="95">
        <v>0.92</v>
      </c>
    </row>
    <row r="21" spans="1:8" x14ac:dyDescent="0.2">
      <c r="A21" s="2" t="s">
        <v>103</v>
      </c>
      <c r="B21" s="96">
        <v>125860.98</v>
      </c>
    </row>
    <row r="22" spans="1:8" ht="18" x14ac:dyDescent="0.25">
      <c r="E22" s="91" t="s">
        <v>104</v>
      </c>
      <c r="G22" s="97">
        <f>SUM(F23:F25)</f>
        <v>12715.42</v>
      </c>
      <c r="H22" s="98"/>
    </row>
    <row r="23" spans="1:8" ht="13.5" customHeight="1" x14ac:dyDescent="0.25">
      <c r="A23" s="88" t="s">
        <v>105</v>
      </c>
      <c r="C23" s="19">
        <f>SUM(B24:B25)</f>
        <v>83006.880000000005</v>
      </c>
      <c r="E23" s="6" t="s">
        <v>106</v>
      </c>
      <c r="F23" s="99">
        <v>9329.18</v>
      </c>
      <c r="G23" s="11"/>
      <c r="H23" s="98" t="s">
        <v>107</v>
      </c>
    </row>
    <row r="24" spans="1:8" ht="14.25" customHeight="1" x14ac:dyDescent="0.25">
      <c r="A24" s="85" t="s">
        <v>87</v>
      </c>
      <c r="B24" s="78">
        <v>22337.19</v>
      </c>
      <c r="C24" s="77"/>
      <c r="E24" s="5" t="s">
        <v>108</v>
      </c>
      <c r="F24" s="99">
        <v>3386.24</v>
      </c>
      <c r="H24" s="98"/>
    </row>
    <row r="25" spans="1:8" ht="14.25" customHeight="1" x14ac:dyDescent="0.2">
      <c r="A25" s="2" t="s">
        <v>97</v>
      </c>
      <c r="B25" s="81">
        <v>60669.69</v>
      </c>
      <c r="E25" s="6" t="s">
        <v>109</v>
      </c>
      <c r="F25" s="82">
        <v>0</v>
      </c>
    </row>
    <row r="26" spans="1:8" ht="5.25" customHeight="1" x14ac:dyDescent="0.35">
      <c r="B26" s="100"/>
      <c r="C26" s="101"/>
      <c r="E26" s="5"/>
      <c r="F26" s="55"/>
    </row>
    <row r="27" spans="1:8" ht="14.25" customHeight="1" x14ac:dyDescent="0.2">
      <c r="A27" s="76" t="s">
        <v>110</v>
      </c>
      <c r="B27" s="102"/>
      <c r="C27" s="102">
        <f>SUM(B28:B30)</f>
        <v>34641.83</v>
      </c>
      <c r="E27" s="5"/>
      <c r="F27" s="55"/>
    </row>
    <row r="28" spans="1:8" x14ac:dyDescent="0.2">
      <c r="A28" s="2" t="s">
        <v>111</v>
      </c>
      <c r="B28" s="78">
        <v>2133.84</v>
      </c>
      <c r="C28" s="102"/>
      <c r="E28" s="50" t="s">
        <v>112</v>
      </c>
      <c r="F28" s="55"/>
      <c r="G28" s="97">
        <f>SUM(F29)</f>
        <v>40.230000000000004</v>
      </c>
    </row>
    <row r="29" spans="1:8" x14ac:dyDescent="0.2">
      <c r="A29" s="2" t="s">
        <v>113</v>
      </c>
      <c r="B29" s="55">
        <v>0</v>
      </c>
      <c r="E29" s="5" t="s">
        <v>114</v>
      </c>
      <c r="F29" s="82">
        <v>40.230000000000004</v>
      </c>
      <c r="H29" s="74"/>
    </row>
    <row r="30" spans="1:8" ht="24" x14ac:dyDescent="0.2">
      <c r="A30" s="103" t="s">
        <v>115</v>
      </c>
      <c r="B30" s="82">
        <v>32507.99</v>
      </c>
    </row>
    <row r="31" spans="1:8" x14ac:dyDescent="0.2">
      <c r="E31" s="104" t="s">
        <v>116</v>
      </c>
      <c r="G31" s="97">
        <f>SUM(F32)</f>
        <v>4665.71</v>
      </c>
    </row>
    <row r="32" spans="1:8" x14ac:dyDescent="0.2">
      <c r="A32" s="76" t="s">
        <v>117</v>
      </c>
      <c r="B32" s="102"/>
      <c r="C32" s="19">
        <f>SUM(B33:B40)</f>
        <v>163451.68</v>
      </c>
      <c r="D32" s="74"/>
      <c r="E32" s="5" t="s">
        <v>118</v>
      </c>
      <c r="F32" s="96">
        <v>4665.71</v>
      </c>
    </row>
    <row r="33" spans="1:8" ht="20.25" customHeight="1" x14ac:dyDescent="0.2">
      <c r="A33" s="2" t="s">
        <v>119</v>
      </c>
      <c r="B33" s="102">
        <v>65010.380000000005</v>
      </c>
      <c r="C33" s="19"/>
      <c r="E33" s="104" t="s">
        <v>120</v>
      </c>
      <c r="F33" s="99"/>
      <c r="G33" s="97">
        <f>SUM(F34)</f>
        <v>5.31</v>
      </c>
    </row>
    <row r="34" spans="1:8" ht="12.75" customHeight="1" x14ac:dyDescent="0.2">
      <c r="A34" s="2" t="s">
        <v>121</v>
      </c>
      <c r="B34" s="78">
        <v>0</v>
      </c>
      <c r="E34" s="6" t="s">
        <v>122</v>
      </c>
      <c r="F34" s="96">
        <v>5.31</v>
      </c>
    </row>
    <row r="35" spans="1:8" ht="12.75" customHeight="1" x14ac:dyDescent="0.2">
      <c r="A35" s="2" t="s">
        <v>123</v>
      </c>
      <c r="B35" s="102">
        <v>58373.020000000004</v>
      </c>
      <c r="C35" s="102"/>
    </row>
    <row r="36" spans="1:8" ht="12.75" customHeight="1" x14ac:dyDescent="0.2">
      <c r="A36" s="2" t="s">
        <v>124</v>
      </c>
      <c r="B36" s="78">
        <v>3207</v>
      </c>
      <c r="H36" s="105"/>
    </row>
    <row r="37" spans="1:8" ht="12.75" customHeight="1" x14ac:dyDescent="0.2">
      <c r="A37" s="2" t="s">
        <v>125</v>
      </c>
      <c r="B37" s="102">
        <v>15806.02</v>
      </c>
      <c r="C37" s="19"/>
      <c r="H37" s="106"/>
    </row>
    <row r="38" spans="1:8" ht="12.75" customHeight="1" x14ac:dyDescent="0.2">
      <c r="A38" s="2" t="s">
        <v>126</v>
      </c>
      <c r="B38" s="102">
        <v>2886.24</v>
      </c>
      <c r="C38" s="19"/>
      <c r="H38" s="106"/>
    </row>
    <row r="39" spans="1:8" ht="12.75" customHeight="1" x14ac:dyDescent="0.2">
      <c r="A39" s="2" t="s">
        <v>127</v>
      </c>
      <c r="B39" s="102">
        <v>0</v>
      </c>
      <c r="C39" s="19"/>
      <c r="H39" s="11"/>
    </row>
    <row r="40" spans="1:8" ht="12.75" customHeight="1" x14ac:dyDescent="0.2">
      <c r="A40" s="2" t="s">
        <v>128</v>
      </c>
      <c r="B40" s="92">
        <v>18169.02</v>
      </c>
      <c r="C40" s="19"/>
      <c r="H40" s="74"/>
    </row>
    <row r="42" spans="1:8" x14ac:dyDescent="0.2">
      <c r="A42" s="76" t="s">
        <v>129</v>
      </c>
      <c r="C42" s="19">
        <f>SUM(B43:B44)</f>
        <v>33809.509999999995</v>
      </c>
    </row>
    <row r="43" spans="1:8" x14ac:dyDescent="0.2">
      <c r="A43" s="2" t="s">
        <v>130</v>
      </c>
      <c r="B43" s="55">
        <v>0.06</v>
      </c>
      <c r="H43" s="11"/>
    </row>
    <row r="44" spans="1:8" x14ac:dyDescent="0.2">
      <c r="A44" s="2" t="s">
        <v>131</v>
      </c>
      <c r="B44" s="107">
        <v>33809.449999999997</v>
      </c>
    </row>
    <row r="45" spans="1:8" ht="4.5" customHeight="1" x14ac:dyDescent="0.2">
      <c r="D45" s="74"/>
    </row>
    <row r="46" spans="1:8" ht="12.75" customHeight="1" x14ac:dyDescent="0.2">
      <c r="A46" s="75" t="s">
        <v>132</v>
      </c>
      <c r="B46" s="108"/>
      <c r="C46" s="78">
        <f>SUM(C5:C45)</f>
        <v>1847762.25</v>
      </c>
      <c r="E46" s="7" t="s">
        <v>133</v>
      </c>
      <c r="F46" s="99"/>
      <c r="G46" s="19">
        <f>SUM(G5:G43)</f>
        <v>1564912.1899999997</v>
      </c>
    </row>
    <row r="47" spans="1:8" x14ac:dyDescent="0.2">
      <c r="A47" s="75" t="str">
        <f>IF(C47=0,"","UTILIDAD DEL EJERCICIO")</f>
        <v/>
      </c>
      <c r="B47" s="109"/>
      <c r="C47" s="78">
        <f>IF(SUM(-C46+G46)&lt;0,0,SUM(-C46+G46))</f>
        <v>0</v>
      </c>
      <c r="E47" s="110" t="str">
        <f>IF(G47=0,"","PERDIDA DEL EJERCICIO")</f>
        <v>PERDIDA DEL EJERCICIO</v>
      </c>
      <c r="G47" s="39">
        <f>IF(SUM(-G46+C46)&lt;0,0,SUM(-G46+C46))</f>
        <v>282850.06000000029</v>
      </c>
    </row>
    <row r="48" spans="1:8" ht="16.5" customHeight="1" thickBot="1" x14ac:dyDescent="0.25">
      <c r="A48" s="75" t="s">
        <v>134</v>
      </c>
      <c r="B48" s="111" t="s">
        <v>2</v>
      </c>
      <c r="C48" s="112">
        <f>+C46+C47</f>
        <v>1847762.25</v>
      </c>
      <c r="E48" s="113" t="s">
        <v>135</v>
      </c>
      <c r="F48" s="114" t="s">
        <v>2</v>
      </c>
      <c r="G48" s="112">
        <f>+G46+G47</f>
        <v>1847762.25</v>
      </c>
    </row>
    <row r="49" spans="1:8" ht="13.5" thickTop="1" x14ac:dyDescent="0.2">
      <c r="H49" s="39"/>
    </row>
    <row r="51" spans="1:8" ht="24" customHeight="1" x14ac:dyDescent="0.2"/>
    <row r="56" spans="1:8" x14ac:dyDescent="0.2">
      <c r="C56" s="19"/>
      <c r="G56" s="39"/>
      <c r="H56" s="11"/>
    </row>
    <row r="57" spans="1:8" x14ac:dyDescent="0.2">
      <c r="H57" s="11"/>
    </row>
    <row r="58" spans="1:8" x14ac:dyDescent="0.2">
      <c r="A58" s="115"/>
      <c r="B58" s="111"/>
      <c r="C58" s="114"/>
      <c r="F58" s="114"/>
      <c r="G58" s="114"/>
      <c r="H58" s="39"/>
    </row>
    <row r="59" spans="1:8" ht="15.75" x14ac:dyDescent="0.25">
      <c r="A59" s="116"/>
      <c r="B59" s="60"/>
      <c r="C59" s="60"/>
      <c r="E59" s="60"/>
      <c r="F59" s="116"/>
      <c r="G59" s="117"/>
    </row>
    <row r="60" spans="1:8" ht="15.75" x14ac:dyDescent="0.25">
      <c r="A60" s="116"/>
      <c r="C60" s="118"/>
      <c r="F60" s="116"/>
      <c r="G60" s="117"/>
    </row>
    <row r="61" spans="1:8" ht="15.75" x14ac:dyDescent="0.25">
      <c r="A61" s="117"/>
      <c r="D61" s="62"/>
      <c r="F61" s="117"/>
      <c r="G61" s="117"/>
    </row>
    <row r="62" spans="1:8" ht="15.75" x14ac:dyDescent="0.25">
      <c r="D62" s="62"/>
    </row>
    <row r="64" spans="1:8" ht="15.75" x14ac:dyDescent="0.2">
      <c r="D64" s="60"/>
    </row>
  </sheetData>
  <printOptions horizontalCentered="1"/>
  <pageMargins left="0.31496062992125984" right="0.23622047244094491" top="0.43307086614173229" bottom="0.19685039370078741" header="0" footer="0"/>
  <pageSetup scale="76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2022-02-24T06:06:19Z</dcterms:created>
  <dcterms:modified xsi:type="dcterms:W3CDTF">2022-02-24T06:09:51Z</dcterms:modified>
</cp:coreProperties>
</file>