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larcon\Downloads\"/>
    </mc:Choice>
  </mc:AlternateContent>
  <xr:revisionPtr revIDLastSave="0" documentId="8_{C66418FC-F8A5-41D1-B3DB-6FE43B4801E2}" xr6:coauthVersionLast="47" xr6:coauthVersionMax="47" xr10:uidLastSave="{00000000-0000-0000-0000-000000000000}"/>
  <bookViews>
    <workbookView xWindow="-110" yWindow="-110" windowWidth="19420" windowHeight="10420" xr2:uid="{C7278C3B-79FC-46FD-9880-DDB545631000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dll" hidden="1">#REF!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VGF" hidden="1">#REF!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fh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" hidden="1">#REF!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NH" hidden="1">#REF!,#REF!,#REF!,#REF!,#REF!,#REF!,#REF!,#REF!,#REF!,#REF!,#REF!,#REF!,#REF!,#REF!,#REF!,#REF!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g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W35" i="1" s="1"/>
  <c r="O37" i="1"/>
  <c r="U36" i="1"/>
  <c r="M35" i="1"/>
  <c r="M34" i="1"/>
  <c r="O36" i="1" s="1"/>
  <c r="U33" i="1"/>
  <c r="W32" i="1" s="1"/>
  <c r="F33" i="1"/>
  <c r="F32" i="1"/>
  <c r="F31" i="1"/>
  <c r="F30" i="1"/>
  <c r="M29" i="1"/>
  <c r="F29" i="1"/>
  <c r="M28" i="1"/>
  <c r="F28" i="1"/>
  <c r="M27" i="1"/>
  <c r="O30" i="1" s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H34" i="1" s="1"/>
  <c r="U19" i="1"/>
  <c r="M19" i="1"/>
  <c r="U18" i="1"/>
  <c r="M18" i="1"/>
  <c r="U17" i="1"/>
  <c r="M17" i="1"/>
  <c r="U16" i="1"/>
  <c r="W28" i="1" s="1"/>
  <c r="M16" i="1"/>
  <c r="F16" i="1"/>
  <c r="M15" i="1"/>
  <c r="F15" i="1"/>
  <c r="U14" i="1"/>
  <c r="W13" i="1" s="1"/>
  <c r="M14" i="1"/>
  <c r="F14" i="1"/>
  <c r="M13" i="1"/>
  <c r="F13" i="1"/>
  <c r="M12" i="1"/>
  <c r="F12" i="1"/>
  <c r="M11" i="1"/>
  <c r="F11" i="1"/>
  <c r="U10" i="1"/>
  <c r="M10" i="1"/>
  <c r="F10" i="1"/>
  <c r="U9" i="1"/>
  <c r="M9" i="1"/>
  <c r="O21" i="1" s="1"/>
  <c r="F9" i="1"/>
  <c r="U8" i="1"/>
  <c r="M8" i="1"/>
  <c r="F8" i="1"/>
  <c r="U7" i="1"/>
  <c r="M7" i="1"/>
  <c r="F7" i="1"/>
  <c r="H17" i="1" s="1"/>
  <c r="H44" i="1" s="1"/>
  <c r="U6" i="1"/>
  <c r="W5" i="1" s="1"/>
  <c r="W15" i="1" s="1"/>
  <c r="W29" i="1" s="1"/>
  <c r="W39" i="1" s="1"/>
  <c r="W44" i="1" s="1"/>
  <c r="O42" i="1" s="1"/>
  <c r="O31" i="1" l="1"/>
  <c r="O43" i="1"/>
  <c r="O44" i="1" s="1"/>
</calcChain>
</file>

<file path=xl/sharedStrings.xml><?xml version="1.0" encoding="utf-8"?>
<sst xmlns="http://schemas.openxmlformats.org/spreadsheetml/2006/main" count="227" uniqueCount="199">
  <si>
    <t>DISTRIBUIDORA DE ELECTRICIDAD DEL SUR, S.A. DE C.V.</t>
  </si>
  <si>
    <t>BALANCE GENERAL AL 31 DE ENERO DE 2022</t>
  </si>
  <si>
    <t>ESTADO DE RESULTADOS DEL 01 DE ENERO AL 31 DE ENERO DE 2022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</si>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</sst>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0" formatCode="_(&quot;$&quot;* #,##0.00_);_(&quot;$&quot;* \(#,##0.00\);_(&quot;$&quot;* &quot;-&quot;??_);_(@_)"/>
    <numFmt numFmtId="171" formatCode="#,##0.00_ ;\-#,##0.00\ "/>
    <numFmt numFmtId="172" formatCode="#,##0.00;[Red]#,##0.00"/>
    <numFmt numFmtId="173" formatCode="_-* #,##0.00\ _€_-;\-* #,##0.00\ _€_-;_-* &quot;-&quot;??\ _€_-;_-@_-"/>
    <numFmt numFmtId="174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68" fontId="2" fillId="0" borderId="0" applyFont="0" applyFill="0" applyBorder="0" applyAlignment="0" applyProtection="0"/>
  </cellStyleXfs>
  <cellXfs count="100">
    <xf numFmtId="0" fontId="0" fillId="0" borderId="0" xfId="0"/>
    <xf numFmtId="164" fontId="2" fillId="0" borderId="0" xfId="4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40" fontId="2" fillId="0" borderId="0" xfId="4" applyNumberFormat="1" applyProtection="1">
      <protection hidden="1"/>
    </xf>
    <xf numFmtId="164" fontId="2" fillId="0" borderId="0" xfId="4"/>
    <xf numFmtId="164" fontId="4" fillId="0" borderId="0" xfId="4" quotePrefix="1" applyFont="1" applyAlignment="1" applyProtection="1">
      <alignment horizontal="center"/>
      <protection hidden="1"/>
    </xf>
    <xf numFmtId="164" fontId="4" fillId="0" borderId="0" xfId="4" applyFont="1" applyAlignment="1" applyProtection="1">
      <alignment horizontal="center"/>
      <protection hidden="1"/>
    </xf>
    <xf numFmtId="164" fontId="5" fillId="0" borderId="0" xfId="4" quotePrefix="1" applyFont="1" applyAlignment="1" applyProtection="1">
      <alignment horizontal="center"/>
      <protection hidden="1"/>
    </xf>
    <xf numFmtId="164" fontId="5" fillId="0" borderId="0" xfId="4" applyFont="1" applyAlignment="1" applyProtection="1">
      <alignment horizontal="center"/>
      <protection hidden="1"/>
    </xf>
    <xf numFmtId="164" fontId="2" fillId="0" borderId="0" xfId="4" applyAlignment="1" applyProtection="1">
      <alignment horizontal="center"/>
      <protection hidden="1"/>
    </xf>
    <xf numFmtId="165" fontId="2" fillId="0" borderId="0" xfId="4" applyNumberFormat="1" applyProtection="1">
      <protection hidden="1"/>
    </xf>
    <xf numFmtId="166" fontId="2" fillId="0" borderId="0" xfId="4" applyNumberFormat="1" applyProtection="1">
      <protection hidden="1"/>
    </xf>
    <xf numFmtId="167" fontId="6" fillId="0" borderId="0" xfId="4" applyNumberFormat="1" applyFont="1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164" fontId="7" fillId="0" borderId="0" xfId="4" applyFont="1" applyAlignment="1" applyProtection="1">
      <alignment horizontal="center"/>
      <protection hidden="1"/>
    </xf>
    <xf numFmtId="165" fontId="3" fillId="0" borderId="0" xfId="4" applyNumberFormat="1" applyFont="1" applyAlignment="1" applyProtection="1">
      <alignment horizontal="center"/>
      <protection hidden="1"/>
    </xf>
    <xf numFmtId="164" fontId="8" fillId="0" borderId="0" xfId="4" applyFont="1" applyProtection="1">
      <protection hidden="1"/>
    </xf>
    <xf numFmtId="166" fontId="8" fillId="0" borderId="0" xfId="4" applyNumberFormat="1" applyFont="1" applyAlignment="1" applyProtection="1">
      <alignment horizontal="center"/>
      <protection hidden="1"/>
    </xf>
    <xf numFmtId="39" fontId="6" fillId="0" borderId="0" xfId="4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4" applyFont="1" applyProtection="1">
      <protection hidden="1"/>
    </xf>
    <xf numFmtId="164" fontId="10" fillId="0" borderId="0" xfId="4" applyFont="1" applyProtection="1">
      <protection hidden="1"/>
    </xf>
    <xf numFmtId="165" fontId="6" fillId="0" borderId="0" xfId="4" applyNumberFormat="1" applyFont="1" applyProtection="1">
      <protection hidden="1"/>
    </xf>
    <xf numFmtId="165" fontId="6" fillId="0" borderId="0" xfId="4" quotePrefix="1" applyNumberFormat="1" applyFont="1" applyProtection="1">
      <protection hidden="1"/>
    </xf>
    <xf numFmtId="164" fontId="6" fillId="0" borderId="0" xfId="4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4" applyFont="1" applyProtection="1">
      <protection hidden="1"/>
    </xf>
    <xf numFmtId="166" fontId="11" fillId="0" borderId="0" xfId="4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4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3" applyNumberFormat="1" applyFont="1" applyFill="1" applyAlignment="1" applyProtection="1">
      <alignment horizontal="center"/>
      <protection hidden="1"/>
    </xf>
    <xf numFmtId="165" fontId="6" fillId="0" borderId="1" xfId="4" applyNumberFormat="1" applyFont="1" applyBorder="1" applyProtection="1">
      <protection hidden="1"/>
    </xf>
    <xf numFmtId="166" fontId="15" fillId="0" borderId="0" xfId="3" applyNumberFormat="1" applyFont="1" applyFill="1" applyAlignment="1" applyProtection="1">
      <protection hidden="1"/>
    </xf>
    <xf numFmtId="166" fontId="11" fillId="0" borderId="0" xfId="3" applyNumberFormat="1" applyFont="1" applyFill="1" applyAlignment="1" applyProtection="1">
      <protection hidden="1"/>
    </xf>
    <xf numFmtId="169" fontId="2" fillId="0" borderId="0" xfId="4" applyNumberFormat="1" applyProtection="1">
      <protection hidden="1"/>
    </xf>
    <xf numFmtId="166" fontId="12" fillId="0" borderId="0" xfId="3" applyNumberFormat="1" applyFont="1" applyFill="1" applyAlignment="1" applyProtection="1">
      <protection hidden="1"/>
    </xf>
    <xf numFmtId="39" fontId="6" fillId="0" borderId="1" xfId="4" applyNumberFormat="1" applyFont="1" applyBorder="1" applyProtection="1">
      <protection hidden="1"/>
    </xf>
    <xf numFmtId="166" fontId="12" fillId="0" borderId="0" xfId="3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4" applyNumberFormat="1" applyFont="1" applyProtection="1">
      <protection hidden="1"/>
    </xf>
    <xf numFmtId="164" fontId="16" fillId="0" borderId="0" xfId="4" quotePrefix="1" applyFont="1" applyAlignment="1">
      <alignment horizontal="left"/>
    </xf>
    <xf numFmtId="165" fontId="8" fillId="0" borderId="0" xfId="4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4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4" applyNumberFormat="1" applyFont="1" applyProtection="1">
      <protection hidden="1"/>
    </xf>
    <xf numFmtId="166" fontId="10" fillId="0" borderId="0" xfId="4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4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4" applyNumberFormat="1" applyFont="1" applyBorder="1" applyAlignment="1" applyProtection="1">
      <alignment wrapText="1"/>
      <protection hidden="1"/>
    </xf>
    <xf numFmtId="170" fontId="2" fillId="0" borderId="0" xfId="2" applyFont="1" applyFill="1" applyProtection="1"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3" applyNumberFormat="1" applyFont="1" applyFill="1" applyAlignment="1" applyProtection="1"/>
    <xf numFmtId="166" fontId="14" fillId="0" borderId="0" xfId="3" applyNumberFormat="1" applyFont="1" applyFill="1" applyAlignment="1" applyProtection="1">
      <protection hidden="1"/>
    </xf>
    <xf numFmtId="171" fontId="2" fillId="0" borderId="0" xfId="4" applyNumberFormat="1"/>
    <xf numFmtId="4" fontId="2" fillId="0" borderId="0" xfId="4" applyNumberFormat="1"/>
    <xf numFmtId="172" fontId="2" fillId="0" borderId="0" xfId="4" applyNumberFormat="1"/>
    <xf numFmtId="168" fontId="2" fillId="0" borderId="0" xfId="1" applyFont="1"/>
    <xf numFmtId="39" fontId="2" fillId="0" borderId="0" xfId="4" applyNumberFormat="1"/>
    <xf numFmtId="40" fontId="5" fillId="0" borderId="0" xfId="4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4" applyNumberFormat="1" applyFont="1" applyProtection="1"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40" fontId="11" fillId="0" borderId="0" xfId="4" quotePrefix="1" applyNumberFormat="1" applyFont="1" applyAlignment="1" applyProtection="1">
      <alignment horizontal="center" vertical="top"/>
      <protection hidden="1"/>
    </xf>
    <xf numFmtId="168" fontId="19" fillId="0" borderId="0" xfId="1" applyFont="1" applyFill="1" applyBorder="1" applyAlignment="1" applyProtection="1">
      <alignment horizontal="right" wrapText="1"/>
      <protection locked="0"/>
    </xf>
    <xf numFmtId="168" fontId="2" fillId="0" borderId="0" xfId="5" applyFont="1"/>
    <xf numFmtId="168" fontId="2" fillId="0" borderId="0" xfId="5" applyFont="1" applyProtection="1">
      <protection hidden="1"/>
    </xf>
    <xf numFmtId="173" fontId="2" fillId="0" borderId="0" xfId="4" applyNumberFormat="1" applyProtection="1">
      <protection hidden="1"/>
    </xf>
    <xf numFmtId="165" fontId="5" fillId="0" borderId="0" xfId="4" applyNumberFormat="1" applyFont="1" applyAlignment="1" applyProtection="1">
      <alignment horizontal="center"/>
      <protection hidden="1"/>
    </xf>
    <xf numFmtId="174" fontId="2" fillId="0" borderId="0" xfId="4" applyNumberFormat="1" applyProtection="1">
      <protection hidden="1"/>
    </xf>
    <xf numFmtId="39" fontId="2" fillId="0" borderId="0" xfId="4" applyNumberFormat="1" applyProtection="1"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165" fontId="6" fillId="0" borderId="0" xfId="4" applyNumberFormat="1" applyFont="1" applyAlignment="1" applyProtection="1">
      <alignment horizontal="center"/>
      <protection hidden="1"/>
    </xf>
    <xf numFmtId="164" fontId="2" fillId="0" borderId="0" xfId="4" applyAlignment="1" applyProtection="1">
      <alignment horizontal="left"/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164" fontId="6" fillId="0" borderId="0" xfId="4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horizontal="center" wrapText="1"/>
      <protection hidden="1"/>
    </xf>
    <xf numFmtId="40" fontId="6" fillId="0" borderId="0" xfId="4" applyNumberFormat="1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vertical="top"/>
      <protection hidden="1"/>
    </xf>
    <xf numFmtId="164" fontId="2" fillId="0" borderId="0" xfId="4" applyAlignment="1" applyProtection="1">
      <alignment horizontal="center"/>
      <protection hidden="1"/>
    </xf>
    <xf numFmtId="164" fontId="6" fillId="0" borderId="0" xfId="4" applyFont="1" applyAlignment="1" applyProtection="1">
      <alignment horizontal="centerContinuous"/>
      <protection hidden="1"/>
    </xf>
    <xf numFmtId="164" fontId="6" fillId="0" borderId="0" xfId="4" applyFont="1" applyAlignment="1" applyProtection="1">
      <alignment horizontal="center"/>
      <protection hidden="1"/>
    </xf>
    <xf numFmtId="164" fontId="8" fillId="0" borderId="0" xfId="4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166" fontId="2" fillId="0" borderId="0" xfId="4" applyNumberFormat="1" applyAlignment="1" applyProtection="1">
      <alignment horizontal="center"/>
      <protection hidden="1"/>
    </xf>
    <xf numFmtId="165" fontId="5" fillId="0" borderId="0" xfId="4" applyNumberFormat="1" applyFont="1" applyAlignment="1" applyProtection="1">
      <alignment horizontal="centerContinuous"/>
      <protection hidden="1"/>
    </xf>
    <xf numFmtId="165" fontId="6" fillId="0" borderId="0" xfId="4" applyNumberFormat="1" applyFont="1" applyAlignment="1" applyProtection="1">
      <alignment horizontal="centerContinuous"/>
      <protection hidden="1"/>
    </xf>
    <xf numFmtId="164" fontId="11" fillId="0" borderId="0" xfId="4" applyFont="1" applyProtection="1">
      <protection hidden="1"/>
    </xf>
    <xf numFmtId="164" fontId="12" fillId="0" borderId="0" xfId="4" applyFont="1"/>
    <xf numFmtId="164" fontId="2" fillId="2" borderId="0" xfId="4" applyFill="1"/>
    <xf numFmtId="164" fontId="12" fillId="2" borderId="0" xfId="4" applyFont="1" applyFill="1"/>
    <xf numFmtId="166" fontId="2" fillId="0" borderId="0" xfId="4" applyNumberFormat="1"/>
  </cellXfs>
  <cellStyles count="6">
    <cellStyle name="Hipervínculo" xfId="3" builtinId="8"/>
    <cellStyle name="Millares" xfId="1" builtinId="3"/>
    <cellStyle name="Millares 2" xfId="5" xr:uid="{AD1DA701-F548-4C72-85D2-56D63D33BCBD}"/>
    <cellStyle name="Moneda" xfId="2" builtinId="4"/>
    <cellStyle name="Normal" xfId="0" builtinId="0"/>
    <cellStyle name="Normal 2" xfId="4" xr:uid="{50AA0896-6E09-42F8-8DE6-D84D2B429C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2\01\Ds%2001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stribuidora%20del%20Sur%20SA%20de%20CV/Integraciones%20de%20Cuentas/2003/Gladis%20Montiel/CEDULA%20E%20INFORMES/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2002/1.%20Distribuidora%20del%20Sur%20SA%20de%20CV/Diciembre/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RECTOR/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20/09/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11/Enero%202011/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USUARI~1/CONFIG~1/Temp/Rar$DI01.447/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A&#209;O%202007/DICIEMBRE%202007/EC/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Activo%20Fijo/2011/12_Diciembre/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4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17232038.18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1852220.2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2177839.85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-274588.68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22594.51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17446.759999999998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9464.06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5032.58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7378.07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4992.5600000000004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6645.1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4129.3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686585.39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64338.41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27.62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32156.639999999999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7052.77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1850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467980.48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99466.25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13340.98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47126.89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20204.91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352.37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-31541.360000000001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1099.71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-60710.77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1376.12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17982.77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173556.88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23282.69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2117.1999999999998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1821.23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1317.08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35652.199999999997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525.82000000000005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17857.919999999998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59348.54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7938.27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1150.57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713.22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152.44999999999999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0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1943.32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4829.6400000000003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9898.7999999999993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17209.02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4427.1899999999996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4410.6099999999997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4250.22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1234.3399999999999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10658.3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3173.24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62766.78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5986.76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0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58.5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2340.56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1506.93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3082.65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12601.23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707325.74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-15986.31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58306.720000000001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66788.009999999995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43284.52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8087.67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48754.09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852.07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54254.97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9985.5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5616.9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16935.599999999999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0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2383.0700000000002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11162.37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289.8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7693.37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236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28596.45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24600.32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25261.9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12.8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30507.62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50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440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676.2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60779.29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53623.27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100793.5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3589.77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6194.39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21775.24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713.17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1212.44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22225.34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21932.78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887.16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3882.41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10875.34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12587.66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27.78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6278.31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10290.11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408140.9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15214.4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4339.25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12615.06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4502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772.4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26802.89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5638.92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36649.089999999997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202463.33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72742.960000000006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25500.01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47645.64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268980.09000000003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81165.63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18213.23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1049.24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67489.850000000006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-11232.61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-3524.67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-19223.09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3693.13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-3771.54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-16964.32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-72342.94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-688597.14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-25832.59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-1606.78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-5203.16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-2559.92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-579.32000000000005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-12310.44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-6995.1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-24560081.690000001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-39251.019999999997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-340852.01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-49366.66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-575839.93000000005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171613.38</v>
          </cell>
        </row>
        <row r="491">
          <cell r="A491" t="str">
            <v>IE08</v>
          </cell>
          <cell r="B491" t="str">
            <v>DESCUENTO POR ENERGIA INYECTADA</v>
          </cell>
          <cell r="G491">
            <v>81541.320000000007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-28899.81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-2804.64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-1782.14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-4530.08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-237935.04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-5166.8500000000004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-1190.3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-55388.23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-45302.28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-8166.96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-6350.18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-143.27000000000001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-20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-34975.11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-671.26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-45064.38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-70.42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945674.98000001081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7">
        <row r="1">
          <cell r="G1" t="str">
            <v>Dici+G896embre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194110439.13</v>
          </cell>
          <cell r="V2">
            <v>198686581.84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73348994.609999985</v>
          </cell>
          <cell r="V3">
            <v>77919072.729999989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9525721.5499999989</v>
          </cell>
          <cell r="V4">
            <v>7691111.2599999988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542967.48999999929</v>
          </cell>
          <cell r="V5">
            <v>804975.51999999932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72879.549999999988</v>
          </cell>
          <cell r="V6">
            <v>358617.89999999997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11849.680000000022</v>
          </cell>
          <cell r="V9">
            <v>114963.33000000002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7927.8300000000017</v>
          </cell>
          <cell r="V10">
            <v>56628.86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3560.1500000000015</v>
          </cell>
          <cell r="V11">
            <v>22424.850000000002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3587.4000000000124</v>
          </cell>
          <cell r="V12">
            <v>40862.330000000016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4357.3499999999876</v>
          </cell>
          <cell r="V13">
            <v>33639.799999999988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4983.320000000007</v>
          </cell>
          <cell r="V14">
            <v>37226.560000000012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2769.3300000000054</v>
          </cell>
          <cell r="V15">
            <v>15166.880000000005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0</v>
          </cell>
          <cell r="V16">
            <v>22736.76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32522.189999999966</v>
          </cell>
          <cell r="V18">
            <v>592.72999999996682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1322.3000000000011</v>
          </cell>
          <cell r="V19">
            <v>14375.800000000001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21233.94</v>
          </cell>
          <cell r="V20">
            <v>21233.94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1500</v>
          </cell>
          <cell r="V29">
            <v>1500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2000</v>
          </cell>
          <cell r="V30">
            <v>2000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448854.00000000012</v>
          </cell>
          <cell r="V72">
            <v>425123.68000000011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144977.92000000007</v>
          </cell>
          <cell r="V73">
            <v>93852.270000000077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36.230000000047717</v>
          </cell>
          <cell r="V74">
            <v>4.7720050133648328E-11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21879.140000000054</v>
          </cell>
          <cell r="V77">
            <v>69101.630000000048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90924.730000000156</v>
          </cell>
          <cell r="V78">
            <v>116811.00000000016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129442.57000000002</v>
          </cell>
          <cell r="V79">
            <v>85030.800000000017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8411.0999999999913</v>
          </cell>
          <cell r="V80">
            <v>14620.259999999991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51094.879999999961</v>
          </cell>
          <cell r="V81">
            <v>42611.509999999958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1581.129999999891</v>
          </cell>
          <cell r="V82">
            <v>1962.2599999998911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19.010000000000002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453.79999999999609</v>
          </cell>
          <cell r="V84">
            <v>1057.7799999999961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33.490000000000066</v>
          </cell>
          <cell r="V89">
            <v>76.170000000000073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8801594.3999999985</v>
          </cell>
          <cell r="V91">
            <v>6702063.4299999978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8081513.2999999998</v>
          </cell>
          <cell r="V92">
            <v>4786119.8499999996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720081.10000000102</v>
          </cell>
          <cell r="V93">
            <v>1915943.580000001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181159.6600000005</v>
          </cell>
          <cell r="V99">
            <v>184072.31000000049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181159.66</v>
          </cell>
          <cell r="V104">
            <v>184072.31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9.313225537987968E-12</v>
          </cell>
          <cell r="V105">
            <v>9.313225537987968E-12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9.313225537987968E-12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54839247.610000022</v>
          </cell>
          <cell r="V107">
            <v>56449513.100000024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40628876.559999995</v>
          </cell>
          <cell r="V110">
            <v>41946366.809999995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24832635.329999991</v>
          </cell>
          <cell r="V111">
            <v>24664455.889999989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24832635.329999991</v>
          </cell>
          <cell r="V112">
            <v>24664455.889999989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20682.049999999945</v>
          </cell>
          <cell r="V120">
            <v>386689.11999999994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1032244.3499999997</v>
          </cell>
          <cell r="V121">
            <v>1013700.5599999997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1032244.3499999997</v>
          </cell>
          <cell r="V122">
            <v>1013700.5599999997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12967489.590000002</v>
          </cell>
          <cell r="V137">
            <v>14036008.260000002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12967489.590000002</v>
          </cell>
          <cell r="V138">
            <v>14036008.260000002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1246059.9600000002</v>
          </cell>
          <cell r="V139">
            <v>1276573.0600000003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465301.96</v>
          </cell>
          <cell r="V140">
            <v>441958.29000000004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121178.04999999993</v>
          </cell>
          <cell r="V144">
            <v>160354.45999999993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659579.94999999995</v>
          </cell>
          <cell r="V147">
            <v>674260.30999999994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9922.8699999999844</v>
          </cell>
          <cell r="V149">
            <v>17848.139999999985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9922.8699999999844</v>
          </cell>
          <cell r="V152">
            <v>17848.139999999985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519842.40999999992</v>
          </cell>
          <cell r="V153">
            <v>551091.77999999991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519842.40999999992</v>
          </cell>
          <cell r="V154">
            <v>551091.77999999991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-1495968.6599999995</v>
          </cell>
          <cell r="V155">
            <v>-1435257.8899999994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-1398429.0299999998</v>
          </cell>
          <cell r="V156">
            <v>-1319270.2899999998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-97539.62999999999</v>
          </cell>
          <cell r="V161">
            <v>-115987.59999999999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15601351.520000001</v>
          </cell>
          <cell r="V167">
            <v>15871903.630000001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26146.36</v>
          </cell>
          <cell r="V168">
            <v>26146.36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15171657.880000003</v>
          </cell>
          <cell r="V171">
            <v>15442209.990000002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14861237.909999998</v>
          </cell>
          <cell r="V172">
            <v>15135826.589999998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310419.96999999991</v>
          </cell>
          <cell r="V173">
            <v>306383.39999999991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403547.27999999997</v>
          </cell>
          <cell r="V174">
            <v>403547.27999999997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56963.55</v>
          </cell>
          <cell r="V175">
            <v>19410.75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54703.3</v>
          </cell>
          <cell r="V176">
            <v>14140.100000000006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54703.4</v>
          </cell>
          <cell r="V177">
            <v>14140.099999999999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-0.1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1.0000000000436557E-2</v>
          </cell>
          <cell r="V179">
            <v>1.0000000000436557E-2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2260.2400000000016</v>
          </cell>
          <cell r="V180">
            <v>5270.6400000000012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48024.639999999999</v>
          </cell>
          <cell r="V181">
            <v>47089.8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48024.639999999999</v>
          </cell>
          <cell r="V182">
            <v>47089.8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10826.140000000003</v>
          </cell>
          <cell r="V185">
            <v>9956.3000000000029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37133.500000000015</v>
          </cell>
          <cell r="V188">
            <v>37133.500000000015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64.999999999996362</v>
          </cell>
          <cell r="V189">
            <v>-3.637978807091713E-12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0</v>
          </cell>
          <cell r="V192">
            <v>0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0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0</v>
          </cell>
          <cell r="V196">
            <v>0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0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686607.3</v>
          </cell>
          <cell r="V221">
            <v>767622.20000000007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682466.54</v>
          </cell>
          <cell r="V225">
            <v>725414.08000000007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4140.7600000000166</v>
          </cell>
          <cell r="V226">
            <v>42208.120000000017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225438.25999999998</v>
          </cell>
          <cell r="V234">
            <v>277548.93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225438.25999999998</v>
          </cell>
          <cell r="V238">
            <v>277548.93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225438.25999999998</v>
          </cell>
          <cell r="V239">
            <v>277548.93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1350069.5199999982</v>
          </cell>
          <cell r="V245">
            <v>5577470.2799999975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1110979.5299999993</v>
          </cell>
          <cell r="V246">
            <v>5421686.6899999995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395683.66999999946</v>
          </cell>
          <cell r="V247">
            <v>4649401.24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193526.18999999994</v>
          </cell>
          <cell r="V248">
            <v>199910.24999999994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521769.66999999987</v>
          </cell>
          <cell r="V249">
            <v>572375.19999999984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601865.44000000006</v>
          </cell>
          <cell r="V257">
            <v>518559.04000000004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601865.44000000006</v>
          </cell>
          <cell r="V259">
            <v>518559.04000000004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-362775.44999999995</v>
          </cell>
          <cell r="V262">
            <v>-362775.44999999995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-362775.44999999995</v>
          </cell>
          <cell r="V263">
            <v>-362775.44999999995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6721910.3699999992</v>
          </cell>
          <cell r="V268">
            <v>7155806.959999999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36447.879999999983</v>
          </cell>
          <cell r="V269">
            <v>33992.459999999985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212939.60999999993</v>
          </cell>
          <cell r="V271">
            <v>176249.07999999993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128059.15</v>
          </cell>
          <cell r="V272">
            <v>106126.37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22668.239999999994</v>
          </cell>
          <cell r="V273">
            <v>18785.829999999994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2008.3599999999976</v>
          </cell>
          <cell r="V274">
            <v>1664.3899999999976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58864.959999999992</v>
          </cell>
          <cell r="V275">
            <v>48562.909999999989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1338.9</v>
          </cell>
          <cell r="V276">
            <v>1109.5800000000002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882954.88</v>
          </cell>
          <cell r="V278">
            <v>1440332.37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3636.0699999999993</v>
          </cell>
          <cell r="V279">
            <v>1179.559999999999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879318.81</v>
          </cell>
          <cell r="V280">
            <v>1439152.81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5998.27</v>
          </cell>
          <cell r="V281">
            <v>0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252780.35000000003</v>
          </cell>
          <cell r="V283">
            <v>165119.01000000004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11719.999999999991</v>
          </cell>
          <cell r="V287">
            <v>15606.55999999999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27879.58000000002</v>
          </cell>
          <cell r="V288">
            <v>22262.680000000022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153544.95000000001</v>
          </cell>
          <cell r="V289">
            <v>123037.29000000001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4387.6099999999997</v>
          </cell>
          <cell r="V291">
            <v>4212.4799999999996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55248.21</v>
          </cell>
          <cell r="V292">
            <v>0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5296255.03</v>
          </cell>
          <cell r="V294">
            <v>5299079.99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0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5296255.03</v>
          </cell>
          <cell r="V296">
            <v>5296255.03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2824.96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34534.350000000035</v>
          </cell>
          <cell r="V298">
            <v>41034.050000000032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34534.350000000006</v>
          </cell>
          <cell r="V300">
            <v>30302.130000000005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10731.92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197.27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10534.65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1.1368683772161603E-13</v>
          </cell>
          <cell r="V304">
            <v>1.1368683772161603E-13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120761444.52000003</v>
          </cell>
          <cell r="V305">
            <v>120767509.11000003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115194455.81999999</v>
          </cell>
          <cell r="V306">
            <v>110948676.41999999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157201204.20999995</v>
          </cell>
          <cell r="V307">
            <v>157521138.19999996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127158374.07999998</v>
          </cell>
          <cell r="V308">
            <v>127270109.67999998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127158374.07999998</v>
          </cell>
          <cell r="V314">
            <v>127270109.67999998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15561011.289999997</v>
          </cell>
          <cell r="V316">
            <v>15560005.669999998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50680686.699999996</v>
          </cell>
          <cell r="V317">
            <v>50740069.049999997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31020515.309999999</v>
          </cell>
          <cell r="V318">
            <v>31043851.309999999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13801204.289999999</v>
          </cell>
          <cell r="V321">
            <v>13795501.75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5959866.6299999999</v>
          </cell>
          <cell r="V323">
            <v>5961338.1100000003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881886.82000000007</v>
          </cell>
          <cell r="V327">
            <v>881886.82000000007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2784077.2499999995</v>
          </cell>
          <cell r="V328">
            <v>2795316.8499999996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1460288.09</v>
          </cell>
          <cell r="V329">
            <v>1483302.4200000002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1419065.8199999998</v>
          </cell>
          <cell r="V330">
            <v>1419065.8199999998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30042830.129999999</v>
          </cell>
          <cell r="V333">
            <v>30251028.52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30042830.129999999</v>
          </cell>
          <cell r="V339">
            <v>30251028.52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5960031.6300000008</v>
          </cell>
          <cell r="V340">
            <v>5960031.6300000008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1876891.74</v>
          </cell>
          <cell r="V341">
            <v>1882896.3699999999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4676571.3400000017</v>
          </cell>
          <cell r="V342">
            <v>4676571.3400000017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1952813.9300000006</v>
          </cell>
          <cell r="V344">
            <v>1953230.6400000006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146122.58000000002</v>
          </cell>
          <cell r="V345">
            <v>146122.58000000002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221641.41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3741498.8500000015</v>
          </cell>
          <cell r="V347">
            <v>3741498.8500000015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4542928.9000000004</v>
          </cell>
          <cell r="V348">
            <v>4726589.24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6901472.6100000031</v>
          </cell>
          <cell r="V349">
            <v>6919589.3200000031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-69670450.420000017</v>
          </cell>
          <cell r="V364">
            <v>-70116357.330000013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-49550843.060000002</v>
          </cell>
          <cell r="V365">
            <v>-49849086.400000006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-49550843.060000002</v>
          </cell>
          <cell r="V371">
            <v>-49849086.400000006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-1474319.3099999968</v>
          </cell>
          <cell r="V372">
            <v>-1482330.4899999967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-7067437.7800000021</v>
          </cell>
          <cell r="V373">
            <v>-7103049.4600000018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-16816949.469999999</v>
          </cell>
          <cell r="V374">
            <v>-16925250.18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-12837182.079999996</v>
          </cell>
          <cell r="V375">
            <v>-12909011.939999996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-4648852.1899999995</v>
          </cell>
          <cell r="V378">
            <v>-4672021.2299999995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-3509117.9400000004</v>
          </cell>
          <cell r="V380">
            <v>-3522908.95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-1883.799999999997</v>
          </cell>
          <cell r="V382">
            <v>-1910.9199999999969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-107821.78000000003</v>
          </cell>
          <cell r="V383">
            <v>-109507.14000000003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-377427.17000000022</v>
          </cell>
          <cell r="V384">
            <v>-379075.20000000024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-1398244.03</v>
          </cell>
          <cell r="V385">
            <v>-1414849.71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-487884.99</v>
          </cell>
          <cell r="V386">
            <v>-491281.69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-822235.01999999979</v>
          </cell>
          <cell r="V387">
            <v>-836401.98999999976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-1487.4999999999995</v>
          </cell>
          <cell r="V389">
            <v>-1487.4999999999995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-20119607.359999996</v>
          </cell>
          <cell r="V390">
            <v>-20267270.929999996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-20119607.359999996</v>
          </cell>
          <cell r="V396">
            <v>-20267270.929999996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-2640180.7199999983</v>
          </cell>
          <cell r="V397">
            <v>-2655483.4599999986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-1458231.06</v>
          </cell>
          <cell r="V398">
            <v>-1468458.6700000002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-4157071.09</v>
          </cell>
          <cell r="V399">
            <v>-4170256.9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-1537602.6000000006</v>
          </cell>
          <cell r="V401">
            <v>-1546342.5700000005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-139450.86000000025</v>
          </cell>
          <cell r="V402">
            <v>-139648.28000000026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-220969.26000000053</v>
          </cell>
          <cell r="V403">
            <v>-220988.46000000054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-2309901.54</v>
          </cell>
          <cell r="V404">
            <v>-2333589.7999999998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-3437680.4900000012</v>
          </cell>
          <cell r="V405">
            <v>-3474619.4000000013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-4195662.6000000006</v>
          </cell>
          <cell r="V406">
            <v>-4235026.2500000009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10574018.789999995</v>
          </cell>
          <cell r="V533">
            <v>10574018.789999995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8645782.459999999</v>
          </cell>
          <cell r="V534">
            <v>8645782.459999999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8645782.459999999</v>
          </cell>
          <cell r="V540">
            <v>8645782.459999999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8645782.459999999</v>
          </cell>
          <cell r="V542">
            <v>8645782.459999999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1928236.3299999998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1928236.3299999998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1143890.28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137003.29999999999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647342.75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-2778878.600000001</v>
          </cell>
          <cell r="V575">
            <v>-2860335.9100000011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-1637587.2500000002</v>
          </cell>
          <cell r="V576">
            <v>-1686255.2100000002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-1637587.2500000002</v>
          </cell>
          <cell r="V582">
            <v>-1686255.2100000002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-1637587.2500000002</v>
          </cell>
          <cell r="V584">
            <v>-1686255.2100000002</v>
          </cell>
        </row>
        <row r="585">
          <cell r="B585" t="str">
            <v>120106010603</v>
          </cell>
          <cell r="G585">
            <v>0</v>
          </cell>
          <cell r="I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I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I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I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I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I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I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I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I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I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I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I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I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I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I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-1141291.3499999996</v>
          </cell>
          <cell r="V600">
            <v>-1174080.6999999997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-1141291.3499999996</v>
          </cell>
          <cell r="V606">
            <v>-1174080.6999999997</v>
          </cell>
        </row>
        <row r="607">
          <cell r="B607" t="str">
            <v>120106020601</v>
          </cell>
          <cell r="G607">
            <v>0</v>
          </cell>
          <cell r="I607">
            <v>-677128.92000000016</v>
          </cell>
          <cell r="V607">
            <v>-696577.29000000015</v>
          </cell>
        </row>
        <row r="608">
          <cell r="B608" t="str">
            <v>120106020602</v>
          </cell>
          <cell r="G608">
            <v>0</v>
          </cell>
          <cell r="I608">
            <v>-77615.209999999977</v>
          </cell>
          <cell r="V608">
            <v>-80089.709999999977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-386547.22000000015</v>
          </cell>
          <cell r="V614">
            <v>-397413.70000000013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4581736.620000001</v>
          </cell>
          <cell r="V617">
            <v>4581736.620000001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4581736.620000001</v>
          </cell>
          <cell r="V625">
            <v>4581736.620000001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4581736.620000001</v>
          </cell>
          <cell r="V631">
            <v>4581736.620000001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11198841.75</v>
          </cell>
          <cell r="V675">
            <v>11248476.050000001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9368239.9100000001</v>
          </cell>
          <cell r="V676">
            <v>9559540.7300000004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7842258.8400000008</v>
          </cell>
          <cell r="V677">
            <v>7925448.0300000012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786623.45000000007</v>
          </cell>
          <cell r="V678">
            <v>868836.18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480820.98</v>
          </cell>
          <cell r="V679">
            <v>493692.67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258536.64000000013</v>
          </cell>
          <cell r="V680">
            <v>271563.85000000015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1830601.8400000003</v>
          </cell>
          <cell r="V682">
            <v>1688935.3200000003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4087983.47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4087983.47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888004.8400000002</v>
          </cell>
          <cell r="V685">
            <v>888004.8400000002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528005.84000000032</v>
          </cell>
          <cell r="V692">
            <v>528005.84000000032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376013.8400000002</v>
          </cell>
          <cell r="V695">
            <v>376013.8400000002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376013.8400000002</v>
          </cell>
          <cell r="V696">
            <v>376013.8400000002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4092487.0100000012</v>
          </cell>
          <cell r="V703">
            <v>4193008.7600000012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975424.91999999969</v>
          </cell>
          <cell r="V707">
            <v>1146325.2399999998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6285401.379999999</v>
          </cell>
          <cell r="V708">
            <v>6485389.379999999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-5309976.4600000018</v>
          </cell>
          <cell r="V709">
            <v>-5339064.1400000015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3117062.089999998</v>
          </cell>
          <cell r="V712">
            <v>3046683.5199999982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9522217.0399999991</v>
          </cell>
          <cell r="V713">
            <v>9522217.0399999991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-6405154.950000003</v>
          </cell>
          <cell r="V714">
            <v>-6475533.5200000033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313044.42000000004</v>
          </cell>
          <cell r="V723">
            <v>313044.42000000004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313044.42000000004</v>
          </cell>
          <cell r="V724">
            <v>313044.42000000004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313044.42000000004</v>
          </cell>
          <cell r="V725">
            <v>313044.42000000004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40414.110000000044</v>
          </cell>
          <cell r="V730">
            <v>43914.110000000044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25919.71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25919.71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17994.400000000081</v>
          </cell>
          <cell r="V735">
            <v>17994.400000000081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17994.400000000081</v>
          </cell>
          <cell r="V736">
            <v>17994.400000000081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233038.32000000007</v>
          </cell>
          <cell r="V742">
            <v>233038.32000000007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11061.020000000004</v>
          </cell>
          <cell r="V744">
            <v>11061.020000000004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11061.020000000004</v>
          </cell>
          <cell r="V746">
            <v>11061.020000000004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221977.30000000005</v>
          </cell>
          <cell r="V749">
            <v>221977.30000000005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221977.30000000005</v>
          </cell>
          <cell r="V750">
            <v>221977.30000000005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4147822.24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4147822.24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430577.34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178387.16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2505007.9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970969.94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56927.64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1.5631940186722204E-13</v>
          </cell>
          <cell r="V768">
            <v>1013.4700000000001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4938.79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-151260667.57999998</v>
          </cell>
          <cell r="V770">
            <v>-154891135.30999997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-70794834.620000035</v>
          </cell>
          <cell r="V771">
            <v>-70590107.440000027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-5917094.5099999998</v>
          </cell>
          <cell r="V772">
            <v>-4970682.62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-825151.31</v>
          </cell>
          <cell r="V773">
            <v>0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-5091943.2000000011</v>
          </cell>
          <cell r="V774">
            <v>-4970682.620000001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-5091943.2000000011</v>
          </cell>
          <cell r="V778">
            <v>-4970682.620000001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-54305481.73999998</v>
          </cell>
          <cell r="V786">
            <v>-54879118.05999998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-23672677.530000001</v>
          </cell>
          <cell r="V787">
            <v>-24561254.670000002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-21244234.280000005</v>
          </cell>
          <cell r="V788">
            <v>-21890495.900000006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-621617.41000000015</v>
          </cell>
          <cell r="V789">
            <v>-881635.2100000002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-605848.80999999982</v>
          </cell>
          <cell r="V790">
            <v>-854933.35999999987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-227338.37000000005</v>
          </cell>
          <cell r="V791">
            <v>-231506.42000000004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-195995.39000000004</v>
          </cell>
          <cell r="V792">
            <v>-270534.71000000008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-34167.589999999982</v>
          </cell>
          <cell r="V793">
            <v>-78932.929999999978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-5819.4899999999961</v>
          </cell>
          <cell r="V795">
            <v>-11884.379999999997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-5245.100000000004</v>
          </cell>
          <cell r="V796">
            <v>-8076.7400000000034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-5533.8800000000047</v>
          </cell>
          <cell r="V797">
            <v>-69236.740000000005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-4209.92</v>
          </cell>
          <cell r="V798">
            <v>-5934.98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-539.03999999999974</v>
          </cell>
          <cell r="V799">
            <v>-635.47999999999979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-3412.6899999999969</v>
          </cell>
          <cell r="V800">
            <v>-7060.529999999997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-11520.390000000003</v>
          </cell>
          <cell r="V801">
            <v>-15020.980000000003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-3297.5499999999988</v>
          </cell>
          <cell r="V802">
            <v>-4859.2699999999986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-3099.9200000000019</v>
          </cell>
          <cell r="V803">
            <v>-5360.5600000000013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-21412.849999999991</v>
          </cell>
          <cell r="V804">
            <v>-30401.049999999992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-1541.5199999999995</v>
          </cell>
          <cell r="V805">
            <v>-4299.2299999999996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-5969.67</v>
          </cell>
          <cell r="V806">
            <v>-8416.11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-6387.1800000000039</v>
          </cell>
          <cell r="V807">
            <v>-12974.650000000005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-2075.3800000000006</v>
          </cell>
          <cell r="V808">
            <v>-4010.0200000000004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-2114.8099999999981</v>
          </cell>
          <cell r="V809">
            <v>-3536.3899999999981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-35782.94</v>
          </cell>
          <cell r="V810">
            <v>-39731.920000000006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-874.46999999999969</v>
          </cell>
          <cell r="V811">
            <v>-1302.7899999999997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-1106.4999999999984</v>
          </cell>
          <cell r="V812">
            <v>-1869.2399999999984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-238.56000000000012</v>
          </cell>
          <cell r="V813">
            <v>-389.17000000000013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-278.67999999999995</v>
          </cell>
          <cell r="V814">
            <v>-350.44999999999993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-5196.2800000000025</v>
          </cell>
          <cell r="V815">
            <v>-7913.720000000003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-3326.6899999999996</v>
          </cell>
          <cell r="V816">
            <v>-3270.6199999999994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-1601.1000000000001</v>
          </cell>
          <cell r="V817">
            <v>-1733.5700000000002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-6810.4000000000042</v>
          </cell>
          <cell r="V818">
            <v>-7098.6800000000039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-2965.1500000000015</v>
          </cell>
          <cell r="V819">
            <v>-8681.68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-652.52999999999975</v>
          </cell>
          <cell r="V820">
            <v>-578.10999999999979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-202.26999999999998</v>
          </cell>
          <cell r="V821">
            <v>-305.63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-3752.87</v>
          </cell>
          <cell r="V822">
            <v>-5390.17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-2352.7600000000016</v>
          </cell>
          <cell r="V823">
            <v>-2661.1700000000014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-711.44999999999993</v>
          </cell>
          <cell r="V824">
            <v>-666.31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-315.41999999999996</v>
          </cell>
          <cell r="V825">
            <v>-308.95999999999998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-15768.599999999993</v>
          </cell>
          <cell r="V826">
            <v>-26701.849999999991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-548.79999999999995</v>
          </cell>
          <cell r="V827">
            <v>-766.84999999999991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-15219.800000000007</v>
          </cell>
          <cell r="V828">
            <v>-25935.000000000007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-3941501.7699999986</v>
          </cell>
          <cell r="V829">
            <v>-2692360.3699999987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-3035532.0299999979</v>
          </cell>
          <cell r="V830">
            <v>-1907370.859999998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-3035532.0299999979</v>
          </cell>
          <cell r="V831">
            <v>-1907370.859999998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-905969.74</v>
          </cell>
          <cell r="V834">
            <v>-784989.51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-905969.74</v>
          </cell>
          <cell r="V835">
            <v>-784989.51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-4825450.75</v>
          </cell>
          <cell r="V837">
            <v>-4853371.91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-4640250.25</v>
          </cell>
          <cell r="V838">
            <v>-4668171.41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-185032.37</v>
          </cell>
          <cell r="V839">
            <v>-185032.37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-4.6566128730773926E-10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-4.6566128730773926E-10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-571068.00999999989</v>
          </cell>
          <cell r="V844">
            <v>-614327.05999999994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-571068.00999999989</v>
          </cell>
          <cell r="V845">
            <v>-614327.05999999994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-311218.73</v>
          </cell>
          <cell r="V846">
            <v>-383201.61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-259849.28000000003</v>
          </cell>
          <cell r="V847">
            <v>-231125.45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-1235381.6499999994</v>
          </cell>
          <cell r="V853">
            <v>-1375853.6999999995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-37549.399999999994</v>
          </cell>
          <cell r="V854">
            <v>-37946.739999999991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-108534.63</v>
          </cell>
          <cell r="V855">
            <v>-109145.57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-1086462.9799999991</v>
          </cell>
          <cell r="V866">
            <v>-1228763.899999999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-381253.73999999976</v>
          </cell>
          <cell r="V867">
            <v>-438683.94999999978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-307413.98</v>
          </cell>
          <cell r="V868">
            <v>-322763.25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0</v>
          </cell>
          <cell r="V869">
            <v>-58761.72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-397795.26000000007</v>
          </cell>
          <cell r="V871">
            <v>-408554.98000000004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-2834.6400000000003</v>
          </cell>
          <cell r="V872">
            <v>2.5099999999997635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-2834.6400000000003</v>
          </cell>
          <cell r="V873">
            <v>2.5099999999997635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-80975.329999999682</v>
          </cell>
          <cell r="V874">
            <v>-56578.919999999678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-80975.329999999682</v>
          </cell>
          <cell r="V875">
            <v>-56578.919999999678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-6998.24</v>
          </cell>
          <cell r="V876">
            <v>-1737.3199999999997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-73977.090000000258</v>
          </cell>
          <cell r="V877">
            <v>-54841.600000000253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-3634186.9299999997</v>
          </cell>
          <cell r="V878">
            <v>-3626343.4799999995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-3634186.9299999997</v>
          </cell>
          <cell r="V879">
            <v>-3626343.4799999995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-1922045.21</v>
          </cell>
          <cell r="V880">
            <v>-2188849.9699999997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-253697</v>
          </cell>
          <cell r="V881">
            <v>-249364.17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1.4210854715202004E-14</v>
          </cell>
          <cell r="V882">
            <v>1.4210854715202004E-14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1.1641532182693481E-10</v>
          </cell>
          <cell r="V883">
            <v>1.1641532182693481E-10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-205558.08999999997</v>
          </cell>
          <cell r="V884">
            <v>-205558.08999999997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-95901.300000000017</v>
          </cell>
          <cell r="V885">
            <v>-75283.74000000002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-73041.83</v>
          </cell>
          <cell r="V887">
            <v>-37771.480000000003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-808989.5</v>
          </cell>
          <cell r="V890">
            <v>-636828.27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-15611.869999999988</v>
          </cell>
          <cell r="V891">
            <v>-15611.869999999988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-201347.68999999994</v>
          </cell>
          <cell r="V892">
            <v>-208074.64999999994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-57994.44</v>
          </cell>
          <cell r="V893">
            <v>-9001.2400000000052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0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-861501.91000000038</v>
          </cell>
          <cell r="V895">
            <v>-791429.53000000038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-861501.91000000038</v>
          </cell>
          <cell r="V896">
            <v>-791429.53000000038</v>
          </cell>
        </row>
        <row r="897">
          <cell r="B897" t="str">
            <v>21080101</v>
          </cell>
          <cell r="G897">
            <v>0</v>
          </cell>
          <cell r="I897">
            <v>-197602.16999999998</v>
          </cell>
          <cell r="V897">
            <v>-181600.16999999998</v>
          </cell>
        </row>
        <row r="898">
          <cell r="B898" t="str">
            <v>21080102</v>
          </cell>
          <cell r="G898">
            <v>0</v>
          </cell>
          <cell r="I898">
            <v>-167100.39000000004</v>
          </cell>
          <cell r="V898">
            <v>-153568.53000000003</v>
          </cell>
        </row>
        <row r="899">
          <cell r="B899" t="str">
            <v>21080103</v>
          </cell>
          <cell r="G899">
            <v>0</v>
          </cell>
          <cell r="I899">
            <v>-13689.249999999996</v>
          </cell>
          <cell r="V899">
            <v>-12582.319999999996</v>
          </cell>
        </row>
        <row r="900">
          <cell r="B900" t="str">
            <v>21080104</v>
          </cell>
          <cell r="G900">
            <v>0</v>
          </cell>
          <cell r="I900">
            <v>-434034.55000000005</v>
          </cell>
          <cell r="V900">
            <v>-398577.14</v>
          </cell>
        </row>
        <row r="901">
          <cell r="B901" t="str">
            <v>21080105</v>
          </cell>
          <cell r="G901">
            <v>0</v>
          </cell>
          <cell r="I901">
            <v>-49075.549999999988</v>
          </cell>
          <cell r="V901">
            <v>-45101.369999999988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-783976.66000000015</v>
          </cell>
          <cell r="V902">
            <v>-470440.58000000013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-482027.77999999974</v>
          </cell>
          <cell r="V905">
            <v>-161531.12999999971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-198969.45</v>
          </cell>
          <cell r="V906">
            <v>-136864.40000000002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-283058.33</v>
          </cell>
          <cell r="V907">
            <v>-24666.73000000001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-271.08999999999924</v>
          </cell>
          <cell r="V909">
            <v>7.3896444519050419E-13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-301677.7900000001</v>
          </cell>
          <cell r="V910">
            <v>-308909.45000000007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-284139.46000000002</v>
          </cell>
          <cell r="V911">
            <v>-291824.98000000004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-17538.330000000002</v>
          </cell>
          <cell r="V913">
            <v>-17084.47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-1585292.7899999982</v>
          </cell>
          <cell r="V916">
            <v>-1904383.149999998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-468022.54999999882</v>
          </cell>
          <cell r="V917">
            <v>-268980.0899999988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1.1932570487260818E-9</v>
          </cell>
          <cell r="V918">
            <v>-268980.0899999988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-468022.55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-48971.560000000012</v>
          </cell>
          <cell r="V920">
            <v>-36516.810000000012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-5.8207660913467407E-11</v>
          </cell>
          <cell r="V921">
            <v>-5.8207660913467407E-11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-48971.56</v>
          </cell>
          <cell r="V922">
            <v>-36516.81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-1068298.6800000006</v>
          </cell>
          <cell r="V923">
            <v>-1598886.2500000005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-273181</v>
          </cell>
          <cell r="V924">
            <v>-290682.43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-765746.74000000034</v>
          </cell>
          <cell r="V925">
            <v>-1277491.4200000004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-1120.6099999999983</v>
          </cell>
          <cell r="V926">
            <v>-2462.0699999999983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-28250.329999999998</v>
          </cell>
          <cell r="V927">
            <v>-28250.329999999998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2.3283064365386963E-10</v>
          </cell>
          <cell r="V928">
            <v>2.3283064365386963E-10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2.3283064365386963E-10</v>
          </cell>
          <cell r="V929">
            <v>2.3283064365386963E-10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-373111.17000000237</v>
          </cell>
          <cell r="V932">
            <v>-373111.17000000237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-344275.68000000215</v>
          </cell>
          <cell r="V933">
            <v>-344275.68000000215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-28835.49</v>
          </cell>
          <cell r="V934">
            <v>-28835.49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-310513.8000000001</v>
          </cell>
          <cell r="V935">
            <v>-301678.09000000008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-25163.23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-285350.57000000012</v>
          </cell>
          <cell r="V939">
            <v>-301678.09000000014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-285350.57000000012</v>
          </cell>
          <cell r="V940">
            <v>-301678.09000000014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-1136250.1200000001</v>
          </cell>
          <cell r="V945">
            <v>-1226161.08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-967532.2000000003</v>
          </cell>
          <cell r="V946">
            <v>-1061973.2400000002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-963810.43000000017</v>
          </cell>
          <cell r="V947">
            <v>-1058594.9700000002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-3721.7700000000013</v>
          </cell>
          <cell r="V948">
            <v>-3378.2700000000013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-147725.25</v>
          </cell>
          <cell r="V949">
            <v>-147725.25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-147725.25</v>
          </cell>
          <cell r="V950">
            <v>-147725.25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-20992.670000000027</v>
          </cell>
          <cell r="V952">
            <v>-16462.590000000026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-80465832.959999979</v>
          </cell>
          <cell r="V953">
            <v>-84301027.869999975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-44375000</v>
          </cell>
          <cell r="V954">
            <v>-44000000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-44375000</v>
          </cell>
          <cell r="V955">
            <v>-44000000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-44375000</v>
          </cell>
          <cell r="V959">
            <v>-44000000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-7569661.2399999974</v>
          </cell>
          <cell r="V964">
            <v>-7569661.2399999974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-7569661.2399999974</v>
          </cell>
          <cell r="V965">
            <v>-7569661.2399999974</v>
          </cell>
        </row>
        <row r="966">
          <cell r="B966" t="str">
            <v>22030101</v>
          </cell>
          <cell r="G966">
            <v>0</v>
          </cell>
          <cell r="I966">
            <v>-7569661.2399999974</v>
          </cell>
          <cell r="V966">
            <v>-7569661.2399999974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-7188262.1599999983</v>
          </cell>
          <cell r="V967">
            <v>-7109863.0799999982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-7188262.1599999983</v>
          </cell>
          <cell r="V968">
            <v>-7109863.0799999982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-7188262.1599999983</v>
          </cell>
          <cell r="V969">
            <v>-7109863.0799999982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-3109619.4799999981</v>
          </cell>
          <cell r="V981">
            <v>-3097309.0399999982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-3109619.4799999981</v>
          </cell>
          <cell r="V984">
            <v>-3097309.0399999982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-3101151.6399999987</v>
          </cell>
          <cell r="V985">
            <v>-3088841.1999999988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-8467.8399999999965</v>
          </cell>
          <cell r="V986">
            <v>-8467.8399999999965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-173419.98999999996</v>
          </cell>
          <cell r="V989">
            <v>-192643.00999999995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-3942.53</v>
          </cell>
          <cell r="V993">
            <v>-6078.92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-3942.53</v>
          </cell>
          <cell r="V994">
            <v>-6078.92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-148752.81000000006</v>
          </cell>
          <cell r="V995">
            <v>-173636.57000000007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-115892.81</v>
          </cell>
          <cell r="V999">
            <v>-140776.57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-20724.64999999998</v>
          </cell>
          <cell r="V1013">
            <v>-12927.519999999979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-20724.64999999998</v>
          </cell>
          <cell r="V1014">
            <v>-12927.519999999979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-18049870.09</v>
          </cell>
          <cell r="V1027">
            <v>-22331551.5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-18049870.09</v>
          </cell>
          <cell r="V1028">
            <v>-22331551.5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-4551497.3799999952</v>
          </cell>
          <cell r="V1029">
            <v>-4632663.0099999951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-11336.939999999999</v>
          </cell>
          <cell r="V1030">
            <v>-10924.109999999999</v>
          </cell>
        </row>
        <row r="1031">
          <cell r="B1031" t="str">
            <v>22110103</v>
          </cell>
          <cell r="I1031">
            <v>-16455024.579999998</v>
          </cell>
          <cell r="V1031">
            <v>-16522514.429999998</v>
          </cell>
        </row>
        <row r="1032">
          <cell r="B1032" t="str">
            <v>22110104</v>
          </cell>
          <cell r="I1032">
            <v>-1012972.9099999998</v>
          </cell>
          <cell r="V1032">
            <v>-1001740.2999999998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-163709.65</v>
          </cell>
          <cell r="V1035">
            <v>-163709.65</v>
          </cell>
        </row>
        <row r="1036">
          <cell r="B1036" t="str">
            <v>22110108</v>
          </cell>
          <cell r="I1036">
            <v>0</v>
          </cell>
          <cell r="V1036">
            <v>0</v>
          </cell>
        </row>
        <row r="1037">
          <cell r="B1037" t="str">
            <v>22110199</v>
          </cell>
          <cell r="I1037">
            <v>4144671.37</v>
          </cell>
          <cell r="V1037">
            <v>0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-29792554.489999998</v>
          </cell>
          <cell r="V1038">
            <v>-29792554.489999998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-29792554.489999998</v>
          </cell>
          <cell r="V1039">
            <v>-29792554.489999998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-24676796.5</v>
          </cell>
          <cell r="V1047">
            <v>-24676796.5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-24676796.5</v>
          </cell>
          <cell r="V1048">
            <v>-24676796.5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1127769.5200000003</v>
          </cell>
          <cell r="V1089">
            <v>1127769.5200000003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1611099.31</v>
          </cell>
          <cell r="V1090">
            <v>1611099.31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1611099.31</v>
          </cell>
          <cell r="V1091">
            <v>1611099.31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-483329.79000000004</v>
          </cell>
          <cell r="V1092">
            <v>-483329.79000000004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-483329.79000000004</v>
          </cell>
          <cell r="V1093">
            <v>-483329.79000000004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-26628005.73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-26436215.850000001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-26000833.75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-5424301.0499999998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-3705322.56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-2487482.35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-386464.93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-142778.14000000001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-688597.14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-1771257.23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-395248.99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-140340.97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-136360.98000000001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-8490.8799999999992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-110056.16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-1376008.24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-3132.62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-1372875.62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-46710.73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-12598.93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-1624.68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-5420.9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0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-5553.35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-34111.800000000003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-8.15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-34103.65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98989.47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98989.47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-19643191.66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-19214102.399999999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-8268415.0800000001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-6553057.2199999997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-353230.45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-1362127.41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-1337832.96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-170880.03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-583143.53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-14275.26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-569534.14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-8689938.6899999995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-2877.16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-8687061.5299999993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-1072080.8999999999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-3562.23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-1068518.67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154165.23000000001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72623.91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81541.320000000007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-429089.26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-410977.2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-381769.39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-578.86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-28628.95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-2377.46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-517.42999999999995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-1383.31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-13.56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-463.16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-15734.6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-72.819999999999993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-15661.78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-357501.11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-357501.11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-575839.93000000005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-575839.93000000005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-435382.1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-348067.91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-8811.56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-16674.32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-290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-76329.45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-237935.04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-2245.06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-5203.16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-579.32000000000005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-42249.81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-39749.81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-2500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-45064.38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-191789.88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-95379.4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-31704.45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0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-28899.81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0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-2804.64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-1782.14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-1782.14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-61892.81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-46492.58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-7090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-8166.96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-143.27000000000001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0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0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-96410.48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-96410.48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-671.26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-55388.23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-40350.99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25682330.75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25060037.219999999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21010104.059999999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21010104.059999999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20610630.219999999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375709.51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23764.33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2576165.75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1490287.21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1489997.41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289.8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206977.05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206715.1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261.95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400.89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400.89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878500.6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338637.49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256711.23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21244.43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18070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18680.98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41316.019999999997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34280.36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22160.2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78901.990000000005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25542.93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22954.97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746511.03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746511.03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746511.03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78352.34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12.18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22619.55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8645.5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47075.11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648904.04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316511.03000000003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316511.03000000003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8011.18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36031.339999999997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117390.16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71829.86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31927.62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13791.01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27.12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1685.36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1648.03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16605.68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3396.7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14166.97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0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151469.45000000001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151469.45000000001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15302.74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10227.61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13185.81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12495.63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197.42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19.2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23688.26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36989.129999999997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39363.65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48667.96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48667.96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48667.96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32789.35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32789.35</v>
          </cell>
        </row>
        <row r="1435">
          <cell r="B1435" t="str">
            <v>5105100601</v>
          </cell>
          <cell r="G1435">
            <v>0</v>
          </cell>
          <cell r="V1435">
            <v>19448.37</v>
          </cell>
        </row>
        <row r="1436">
          <cell r="B1436" t="str">
            <v>5105100602</v>
          </cell>
          <cell r="G1436">
            <v>0</v>
          </cell>
          <cell r="V1436">
            <v>2474.5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10866.48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99466.25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99466.25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29087.68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70378.570000000007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622293.53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243930.23999999999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243930.23999999999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174933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23138.36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4250.22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175.13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0</v>
          </cell>
        </row>
        <row r="1463">
          <cell r="B1463" t="str">
            <v>52010107</v>
          </cell>
          <cell r="G1463">
            <v>0</v>
          </cell>
          <cell r="V1463">
            <v>41433.53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-41684.99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-60710.77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0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613.28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18412.5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17209.02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17209.02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402839.26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268980.09000000003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133859.17000000001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0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0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0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0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11938.79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37979.58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254505.5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144802.76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64740.72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24510.53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128.84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2579.63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16010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9359.51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13354.03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125682.48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22269.21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11509.81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9655.7199999999993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11862.34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7.94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0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16766.3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27631.279999999999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25979.88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62024.22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19984.740000000002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42039.48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-11938.79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-37979.58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-254505.5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-144802.76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-64740.72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-24510.53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-128.84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-2579.63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-16010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-9359.51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-13354.03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0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-125682.48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-22269.21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-11509.81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-9655.7199999999993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-11862.34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-7.94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0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-16766.3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-27631.279999999999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-25979.88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-62024.22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-19984.740000000002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-42039.48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/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/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2B3E5-B75C-4EE5-9738-9E51DE6D833E}">
  <sheetPr>
    <pageSetUpPr autoPageBreaks="0" fitToPage="1"/>
  </sheetPr>
  <dimension ref="A1:AA952"/>
  <sheetViews>
    <sheetView showGridLines="0" tabSelected="1" topLeftCell="S51" zoomScale="85" zoomScaleNormal="85" workbookViewId="0">
      <selection activeCell="AF64" sqref="AF64"/>
    </sheetView>
  </sheetViews>
  <sheetFormatPr baseColWidth="10" defaultColWidth="11.453125" defaultRowHeight="12.5" x14ac:dyDescent="0.25"/>
  <cols>
    <col min="1" max="1" width="5.453125" style="1" bestFit="1" customWidth="1"/>
    <col min="2" max="2" width="6.453125" style="1" customWidth="1"/>
    <col min="3" max="3" width="37.81640625" style="1" customWidth="1"/>
    <col min="4" max="4" width="8.453125" style="29" hidden="1" customWidth="1"/>
    <col min="5" max="5" width="14" style="10" customWidth="1"/>
    <col min="6" max="6" width="17.81640625" style="10" customWidth="1"/>
    <col min="7" max="7" width="2.81640625" style="10" customWidth="1"/>
    <col min="8" max="8" width="19.453125" style="10" customWidth="1"/>
    <col min="9" max="9" width="5.81640625" style="1" customWidth="1"/>
    <col min="10" max="10" width="43.81640625" style="1" customWidth="1"/>
    <col min="11" max="11" width="10.453125" style="1" hidden="1" customWidth="1"/>
    <col min="12" max="12" width="4.54296875" style="1" customWidth="1"/>
    <col min="13" max="13" width="20.54296875" style="1" customWidth="1"/>
    <col min="14" max="14" width="5.1796875" style="1" customWidth="1"/>
    <col min="15" max="15" width="19.54296875" style="10" customWidth="1"/>
    <col min="16" max="16" width="25" style="3" customWidth="1"/>
    <col min="17" max="17" width="7.81640625" style="1" customWidth="1"/>
    <col min="18" max="18" width="31.453125" style="1" customWidth="1"/>
    <col min="19" max="19" width="15.1796875" style="1" customWidth="1"/>
    <col min="20" max="20" width="7.54296875" style="11" hidden="1" customWidth="1"/>
    <col min="21" max="21" width="17.453125" style="1" bestFit="1" customWidth="1"/>
    <col min="22" max="22" width="2.54296875" style="1" customWidth="1"/>
    <col min="23" max="23" width="22.54296875" style="1" customWidth="1"/>
    <col min="24" max="24" width="17.81640625" style="1" bestFit="1" customWidth="1"/>
    <col min="25" max="25" width="18.54296875" style="4" bestFit="1" customWidth="1"/>
    <col min="26" max="26" width="12.1796875" style="1" bestFit="1" customWidth="1"/>
    <col min="27" max="27" width="12.81640625" style="1" bestFit="1" customWidth="1"/>
    <col min="28" max="16384" width="11.453125" style="1"/>
  </cols>
  <sheetData>
    <row r="1" spans="1:24" ht="18" x14ac:dyDescent="0.4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4" ht="15.5" x14ac:dyDescent="0.3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4" ht="18" customHeight="1" x14ac:dyDescent="0.25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4" ht="18" x14ac:dyDescent="0.4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4" ht="18" x14ac:dyDescent="0.4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26532626.329999998</v>
      </c>
      <c r="X5" s="19"/>
    </row>
    <row r="6" spans="1:24" ht="14" x14ac:dyDescent="0.3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-'[1]6'!V1139</f>
        <v>19214102.399999999</v>
      </c>
      <c r="V6" s="18"/>
      <c r="W6" s="18"/>
    </row>
    <row r="7" spans="1:24" ht="14" x14ac:dyDescent="0.3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7691111.2599999988</v>
      </c>
      <c r="G7" s="22"/>
      <c r="H7" s="28"/>
      <c r="I7" s="26"/>
      <c r="J7" s="24" t="s">
        <v>14</v>
      </c>
      <c r="K7" s="24"/>
      <c r="L7" s="24" t="s">
        <v>9</v>
      </c>
      <c r="M7" s="25">
        <f>-'[1]6'!V773</f>
        <v>0</v>
      </c>
      <c r="N7" s="24"/>
      <c r="O7" s="25"/>
      <c r="R7" s="24" t="s">
        <v>15</v>
      </c>
      <c r="U7" s="22">
        <f>-'[1]6'!V1181</f>
        <v>357501.11</v>
      </c>
      <c r="V7" s="24"/>
      <c r="W7" s="24"/>
    </row>
    <row r="8" spans="1:24" ht="14" x14ac:dyDescent="0.3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-'[1]6'!V774-'[1]6'!V785</f>
        <v>4970682.620000001</v>
      </c>
      <c r="N8" s="24"/>
      <c r="O8" s="19"/>
      <c r="R8" s="24" t="s">
        <v>18</v>
      </c>
      <c r="U8" s="22">
        <f>-'[1]6'!V1102</f>
        <v>5424301.0499999998</v>
      </c>
    </row>
    <row r="9" spans="1:24" ht="14" x14ac:dyDescent="0.3">
      <c r="C9" s="24" t="s">
        <v>19</v>
      </c>
      <c r="D9" s="27"/>
      <c r="E9" s="22"/>
      <c r="F9" s="25">
        <f>+'[1]6'!V105</f>
        <v>9.313225537987968E-12</v>
      </c>
      <c r="G9" s="22"/>
      <c r="H9" s="28"/>
      <c r="J9" s="24" t="s">
        <v>20</v>
      </c>
      <c r="K9" s="27"/>
      <c r="L9" s="24"/>
      <c r="M9" s="25">
        <f>-'[1]6'!V782-'[1]6'!V781</f>
        <v>0</v>
      </c>
      <c r="N9" s="24"/>
      <c r="O9" s="19"/>
      <c r="R9" s="24" t="s">
        <v>21</v>
      </c>
      <c r="U9" s="22">
        <f>-'[1]6'!V1184</f>
        <v>575839.93000000005</v>
      </c>
      <c r="V9" s="24"/>
      <c r="W9" s="24"/>
    </row>
    <row r="10" spans="1:24" ht="14" x14ac:dyDescent="0.3">
      <c r="C10" s="24" t="s">
        <v>22</v>
      </c>
      <c r="D10" s="27">
        <v>2</v>
      </c>
      <c r="E10" s="22"/>
      <c r="F10" s="25">
        <f>+'[1]6'!V107-'[1]6'!V155+'[1]6'!V219+'[1]6'!V221+'[1]6'!V229-'[1]6'!V171+'[1]6'!V756</f>
        <v>43210183.200000025</v>
      </c>
      <c r="G10" s="22"/>
      <c r="H10" s="28"/>
      <c r="J10" s="24" t="s">
        <v>23</v>
      </c>
      <c r="K10" s="27"/>
      <c r="L10" s="24"/>
      <c r="M10" s="25">
        <f>-'[1]6'!V787-'[1]6'!V788</f>
        <v>46451750.570000008</v>
      </c>
      <c r="N10" s="24"/>
      <c r="O10" s="19"/>
      <c r="R10" s="24" t="s">
        <v>24</v>
      </c>
      <c r="T10" s="31">
        <v>8</v>
      </c>
      <c r="U10" s="32">
        <f>-'[1]6'!V1186-'[1]6'!V1236-'[1]6'!V1163-'[1]6'!V1229-'[1]6'!V1241</f>
        <v>960881.84</v>
      </c>
      <c r="V10" s="18"/>
      <c r="W10" s="24"/>
    </row>
    <row r="11" spans="1:24" ht="14" x14ac:dyDescent="0.3">
      <c r="C11" s="24" t="s">
        <v>25</v>
      </c>
      <c r="D11" s="33"/>
      <c r="E11" s="22"/>
      <c r="F11" s="25">
        <f>+'[1]6'!V172</f>
        <v>15135826.589999998</v>
      </c>
      <c r="G11" s="22"/>
      <c r="H11" s="28"/>
      <c r="J11" s="24" t="s">
        <v>26</v>
      </c>
      <c r="K11" s="27"/>
      <c r="L11" s="24"/>
      <c r="M11" s="25">
        <f>-'[1]6'!V842</f>
        <v>4.6566128730773926E-10</v>
      </c>
      <c r="N11" s="24"/>
      <c r="O11" s="19"/>
      <c r="R11" s="24"/>
      <c r="U11" s="18"/>
      <c r="V11" s="18"/>
      <c r="W11" s="24"/>
    </row>
    <row r="12" spans="1:24" ht="14" x14ac:dyDescent="0.3">
      <c r="C12" s="24" t="s">
        <v>27</v>
      </c>
      <c r="D12" s="33"/>
      <c r="E12" s="22"/>
      <c r="F12" s="25">
        <f>+'[1]6'!V155</f>
        <v>-1435257.8899999994</v>
      </c>
      <c r="G12" s="22"/>
      <c r="H12" s="28"/>
      <c r="J12" s="24" t="s">
        <v>28</v>
      </c>
      <c r="K12" s="34">
        <v>3</v>
      </c>
      <c r="M12" s="25">
        <f>-'[1]6'!V935-'[1]6'!V828</f>
        <v>327613.09000000008</v>
      </c>
      <c r="N12" s="24"/>
      <c r="O12" s="19"/>
      <c r="R12" s="24" t="s">
        <v>29</v>
      </c>
      <c r="U12" s="18"/>
      <c r="V12" s="18"/>
      <c r="W12" s="24"/>
    </row>
    <row r="13" spans="1:24" ht="14" x14ac:dyDescent="0.3">
      <c r="C13" s="24" t="s">
        <v>30</v>
      </c>
      <c r="D13" s="34">
        <v>3</v>
      </c>
      <c r="E13" s="35"/>
      <c r="F13" s="25">
        <f>+'[1]6'!V234</f>
        <v>277548.93</v>
      </c>
      <c r="G13" s="22"/>
      <c r="H13" s="28"/>
      <c r="J13" s="24" t="s">
        <v>31</v>
      </c>
      <c r="K13" s="36">
        <v>6</v>
      </c>
      <c r="M13" s="25">
        <f>-'[1]6'!V829</f>
        <v>2692360.3699999987</v>
      </c>
      <c r="N13" s="24"/>
      <c r="O13" s="19"/>
      <c r="Q13" s="16" t="s">
        <v>32</v>
      </c>
      <c r="R13" s="24"/>
      <c r="U13" s="18"/>
      <c r="V13" s="18"/>
      <c r="W13" s="37">
        <f>+U14</f>
        <v>21010104.059999999</v>
      </c>
    </row>
    <row r="14" spans="1:24" ht="14" x14ac:dyDescent="0.3">
      <c r="B14" s="26"/>
      <c r="C14" s="24" t="s">
        <v>33</v>
      </c>
      <c r="D14" s="36"/>
      <c r="E14" s="22"/>
      <c r="F14" s="25">
        <f>+'[1]6'!V245</f>
        <v>5577470.2799999975</v>
      </c>
      <c r="G14" s="22"/>
      <c r="H14" s="28"/>
      <c r="J14" s="24" t="s">
        <v>34</v>
      </c>
      <c r="K14" s="36">
        <v>6</v>
      </c>
      <c r="M14" s="25">
        <f>-(+'[1]6'!V850+'[1]6'!V853+'[1]6'!V874+'[1]6'!V878+'[1]6'!V846+'[1]6'!V902+'[1]6'!V789+'[1]6'!V1013+'[1]6'!V1000+'[1]6'!V848+'[1]6'!V929-'[1]6'!V828+'[1]6'!V1023+'[1]6'!V849)</f>
        <v>6781046.0199999986</v>
      </c>
      <c r="N14" s="24"/>
      <c r="O14" s="19"/>
      <c r="R14" s="24" t="s">
        <v>35</v>
      </c>
      <c r="U14" s="22">
        <f>+'[1]6'!V1251</f>
        <v>21010104.059999999</v>
      </c>
      <c r="V14" s="18"/>
      <c r="W14" s="24"/>
    </row>
    <row r="15" spans="1:24" ht="14" x14ac:dyDescent="0.3">
      <c r="A15" s="1" t="s">
        <v>36</v>
      </c>
      <c r="C15" s="24" t="s">
        <v>37</v>
      </c>
      <c r="D15" s="27">
        <v>4</v>
      </c>
      <c r="E15" s="22"/>
      <c r="F15" s="28">
        <f>+'[1]6'!V268-'[1]6'!V294+'[1]6'!V730</f>
        <v>1900641.0799999989</v>
      </c>
      <c r="G15" s="22"/>
      <c r="H15" s="28"/>
      <c r="J15" s="24" t="s">
        <v>38</v>
      </c>
      <c r="M15" s="25">
        <f>-'[1]6'!V895</f>
        <v>791429.53000000038</v>
      </c>
      <c r="O15" s="30"/>
      <c r="Q15" s="16" t="s">
        <v>39</v>
      </c>
      <c r="W15" s="18">
        <f>+W5-W13</f>
        <v>5522522.2699999996</v>
      </c>
    </row>
    <row r="16" spans="1:24" ht="14" x14ac:dyDescent="0.3">
      <c r="C16" s="24" t="s">
        <v>40</v>
      </c>
      <c r="D16" s="38">
        <v>5</v>
      </c>
      <c r="F16" s="39">
        <f>+'[1]6'!V294+'[1]6'!V678+'[1]6'!V173</f>
        <v>6474299.5700000003</v>
      </c>
      <c r="H16" s="30"/>
      <c r="J16" s="24" t="s">
        <v>41</v>
      </c>
      <c r="K16" s="36">
        <v>7</v>
      </c>
      <c r="M16" s="25">
        <f>-'[1]6'!V917-'[1]6'!V920-'[1]6'!V923-'[1]6'!V930</f>
        <v>1904383.1499999992</v>
      </c>
      <c r="N16" s="24"/>
      <c r="O16" s="19"/>
      <c r="R16" s="24" t="s">
        <v>42</v>
      </c>
      <c r="U16" s="22">
        <f>+'[1]6'!V1263+'[1]6'!V1266</f>
        <v>1697264.26</v>
      </c>
      <c r="V16" s="24"/>
      <c r="W16" s="40"/>
      <c r="X16" s="19"/>
    </row>
    <row r="17" spans="2:24" ht="14" x14ac:dyDescent="0.3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78831823.020000011</v>
      </c>
      <c r="J17" s="24" t="s">
        <v>45</v>
      </c>
      <c r="K17" s="27"/>
      <c r="M17" s="25">
        <f>-'[1]6'!V933</f>
        <v>344275.68000000215</v>
      </c>
      <c r="O17" s="19"/>
      <c r="R17" s="24" t="s">
        <v>46</v>
      </c>
      <c r="U17" s="22">
        <f>+'[1]6'!V1271</f>
        <v>878500.6</v>
      </c>
      <c r="V17" s="18"/>
      <c r="W17" s="40"/>
      <c r="X17" s="19"/>
    </row>
    <row r="18" spans="2:24" ht="14" x14ac:dyDescent="0.3">
      <c r="D18" s="46"/>
      <c r="F18" s="30"/>
      <c r="G18" s="22"/>
      <c r="H18" s="28"/>
      <c r="J18" s="24" t="s">
        <v>47</v>
      </c>
      <c r="K18" s="27"/>
      <c r="L18" s="24"/>
      <c r="M18" s="25">
        <f>-'[1]6'!V837-'[1]6'!V847-'[1]6'!V994</f>
        <v>5090576.28</v>
      </c>
      <c r="O18" s="19"/>
      <c r="R18" s="24" t="s">
        <v>48</v>
      </c>
      <c r="U18" s="22">
        <f>+'[1]6'!V1269</f>
        <v>400.89</v>
      </c>
      <c r="V18" s="18"/>
      <c r="W18" s="40"/>
      <c r="X18" s="19"/>
    </row>
    <row r="19" spans="2:24" ht="14" x14ac:dyDescent="0.3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-'[1]6'!V945</f>
        <v>1226161.08</v>
      </c>
      <c r="N19" s="24"/>
      <c r="O19" s="19"/>
      <c r="R19" s="24" t="s">
        <v>51</v>
      </c>
      <c r="U19" s="22">
        <f>+'[1]6'!V1283</f>
        <v>746511.03</v>
      </c>
      <c r="V19" s="24"/>
      <c r="W19" s="40"/>
      <c r="X19" s="19"/>
    </row>
    <row r="20" spans="2:24" ht="14" x14ac:dyDescent="0.3">
      <c r="C20" s="24" t="s">
        <v>52</v>
      </c>
      <c r="D20" s="47"/>
      <c r="F20" s="48">
        <f>+'[1]6'!V686</f>
        <v>359999</v>
      </c>
      <c r="G20" s="22"/>
      <c r="H20" s="28"/>
      <c r="J20" s="24" t="s">
        <v>53</v>
      </c>
      <c r="K20" s="27"/>
      <c r="M20" s="49">
        <f>-'[1]6'!V995</f>
        <v>173636.57000000007</v>
      </c>
      <c r="O20" s="30"/>
      <c r="R20" s="24" t="s">
        <v>54</v>
      </c>
      <c r="U20" s="22">
        <f>+'[1]6'!V1298+'[1]6'!V1317+'[1]6'!V1349+'[1]6'!V1373</f>
        <v>467980.48000000004</v>
      </c>
      <c r="V20" s="24"/>
      <c r="W20" s="40"/>
      <c r="X20" s="19"/>
    </row>
    <row r="21" spans="2:24" ht="14" x14ac:dyDescent="0.3">
      <c r="C21" s="24" t="s">
        <v>55</v>
      </c>
      <c r="D21" s="46"/>
      <c r="E21" s="22"/>
      <c r="F21" s="48">
        <f>+'[1]6'!V692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70753914.959999993</v>
      </c>
      <c r="R21" s="24" t="s">
        <v>57</v>
      </c>
      <c r="U21" s="22">
        <f>+'[1]6'!V1445</f>
        <v>99466.25</v>
      </c>
      <c r="V21" s="24"/>
      <c r="W21" s="40"/>
      <c r="X21" s="19"/>
    </row>
    <row r="22" spans="2:24" ht="14" x14ac:dyDescent="0.3">
      <c r="C22" s="24" t="s">
        <v>58</v>
      </c>
      <c r="F22" s="48">
        <f>+'[1]6'!V744+'[1]6'!V723</f>
        <v>324105.44000000006</v>
      </c>
      <c r="H22" s="30"/>
      <c r="K22" s="46"/>
      <c r="M22" s="19"/>
      <c r="N22" s="24"/>
      <c r="O22" s="19"/>
      <c r="R22" s="24" t="s">
        <v>59</v>
      </c>
      <c r="U22" s="22">
        <f>+'[1]6'!V1410+'[1]6'!V1428</f>
        <v>81457.31</v>
      </c>
    </row>
    <row r="23" spans="2:24" ht="14" x14ac:dyDescent="0.3">
      <c r="C23" s="24" t="s">
        <v>60</v>
      </c>
      <c r="D23" s="27">
        <v>3</v>
      </c>
      <c r="F23" s="48">
        <f>+'[1]6'!V749</f>
        <v>221977.30000000005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+'[1]6'!V1286</f>
        <v>78352.34</v>
      </c>
      <c r="X23" s="19"/>
    </row>
    <row r="24" spans="2:24" ht="14" x14ac:dyDescent="0.3">
      <c r="B24" s="26"/>
      <c r="C24" s="24" t="s">
        <v>63</v>
      </c>
      <c r="D24" s="27"/>
      <c r="F24" s="48">
        <f>+'[1]6'!V683</f>
        <v>0</v>
      </c>
      <c r="G24" s="22"/>
      <c r="H24" s="28"/>
      <c r="J24" s="24" t="s">
        <v>64</v>
      </c>
      <c r="K24" s="27"/>
      <c r="L24" s="24"/>
      <c r="M24" s="25">
        <f>-'[1]6'!V954</f>
        <v>44000000</v>
      </c>
      <c r="N24" s="24"/>
      <c r="O24" s="19"/>
      <c r="R24" s="24" t="s">
        <v>65</v>
      </c>
      <c r="U24" s="52">
        <f>'[1]6'!V1464</f>
        <v>-41684.99</v>
      </c>
      <c r="V24" s="24"/>
      <c r="W24" s="40"/>
      <c r="X24" s="19"/>
    </row>
    <row r="25" spans="2:24" ht="14.25" customHeight="1" x14ac:dyDescent="0.3">
      <c r="C25" s="24" t="s">
        <v>66</v>
      </c>
      <c r="D25" s="27"/>
      <c r="E25" s="22"/>
      <c r="F25" s="25">
        <f>+'[1]6'!V540+'[1]6'!V558</f>
        <v>10574018.789999999</v>
      </c>
      <c r="H25" s="30"/>
      <c r="J25" s="24" t="s">
        <v>67</v>
      </c>
      <c r="K25" s="27"/>
      <c r="L25" s="24"/>
      <c r="M25" s="25">
        <f>-'[1]6'!V934</f>
        <v>28835.49</v>
      </c>
      <c r="N25" s="24"/>
      <c r="O25" s="19"/>
      <c r="R25" s="24" t="s">
        <v>68</v>
      </c>
      <c r="U25" s="22">
        <f>'[1]6'!V1475</f>
        <v>0</v>
      </c>
      <c r="V25" s="24"/>
      <c r="W25" s="40"/>
      <c r="X25" s="19"/>
    </row>
    <row r="26" spans="2:24" ht="14" x14ac:dyDescent="0.3">
      <c r="B26" s="26"/>
      <c r="C26" s="24" t="s">
        <v>69</v>
      </c>
      <c r="F26" s="25">
        <f>+'[1]6'!V575</f>
        <v>-2860335.9100000011</v>
      </c>
      <c r="H26" s="30"/>
      <c r="J26" s="24" t="s">
        <v>70</v>
      </c>
      <c r="K26" s="27"/>
      <c r="M26" s="48">
        <f>-'[1]6'!V1027</f>
        <v>22331551.5</v>
      </c>
      <c r="N26" s="24"/>
      <c r="O26" s="25"/>
      <c r="R26" s="24" t="s">
        <v>71</v>
      </c>
      <c r="U26" s="53">
        <f>+'[1]6'!V1473+'[1]6'!U1477</f>
        <v>17209.02</v>
      </c>
      <c r="V26" s="24"/>
      <c r="W26" s="40"/>
      <c r="X26" s="19"/>
    </row>
    <row r="27" spans="2:24" ht="14" x14ac:dyDescent="0.3">
      <c r="C27" s="24" t="s">
        <v>72</v>
      </c>
      <c r="D27" s="27"/>
      <c r="E27" s="22"/>
      <c r="F27" s="25">
        <f>+'[1]6'!V307+'[1]6'!V617</f>
        <v>162102874.81999996</v>
      </c>
      <c r="G27" s="22"/>
      <c r="H27" s="28"/>
      <c r="I27" s="4"/>
      <c r="J27" s="24" t="s">
        <v>73</v>
      </c>
      <c r="K27" s="27"/>
      <c r="M27" s="25">
        <f>-'[1]6'!V981-'[1]6'!V990</f>
        <v>3097309.0399999982</v>
      </c>
      <c r="N27" s="24"/>
      <c r="O27" s="19"/>
      <c r="R27" s="24"/>
      <c r="U27" s="22"/>
      <c r="V27" s="24"/>
      <c r="W27" s="40"/>
    </row>
    <row r="28" spans="2:24" ht="14" x14ac:dyDescent="0.3">
      <c r="C28" s="24" t="s">
        <v>74</v>
      </c>
      <c r="D28" s="27"/>
      <c r="E28" s="22"/>
      <c r="F28" s="25">
        <f>+'[1]6'!V364</f>
        <v>-70116357.330000013</v>
      </c>
      <c r="H28" s="30"/>
      <c r="J28" s="24" t="s">
        <v>38</v>
      </c>
      <c r="K28" s="27"/>
      <c r="M28" s="25">
        <f>-'[1]6'!V964</f>
        <v>7569661.2399999974</v>
      </c>
      <c r="O28" s="30"/>
      <c r="Q28" s="16" t="s">
        <v>75</v>
      </c>
      <c r="R28" s="24"/>
      <c r="U28" s="24"/>
      <c r="V28" s="24"/>
      <c r="W28" s="32">
        <f>SUM(U16:U27)</f>
        <v>4025457.19</v>
      </c>
    </row>
    <row r="29" spans="2:24" ht="14" x14ac:dyDescent="0.3">
      <c r="C29" s="24" t="s">
        <v>76</v>
      </c>
      <c r="D29" s="46"/>
      <c r="E29" s="22"/>
      <c r="F29" s="25">
        <f>+'[1]6'!V675-'[1]6'!V678</f>
        <v>10379639.870000001</v>
      </c>
      <c r="G29" s="22"/>
      <c r="H29" s="30"/>
      <c r="J29" s="24" t="s">
        <v>77</v>
      </c>
      <c r="K29" s="27"/>
      <c r="L29" s="24"/>
      <c r="M29" s="49">
        <f>-'[1]6'!V967</f>
        <v>7109863.0799999982</v>
      </c>
      <c r="O29" s="19"/>
      <c r="Q29" s="16" t="s">
        <v>78</v>
      </c>
      <c r="R29" s="24"/>
      <c r="U29" s="18"/>
      <c r="V29" s="18"/>
      <c r="W29" s="18">
        <f>+W15-W28</f>
        <v>1497065.0799999996</v>
      </c>
      <c r="X29" s="54"/>
    </row>
    <row r="30" spans="2:24" ht="14" x14ac:dyDescent="0.3">
      <c r="C30" s="24" t="s">
        <v>79</v>
      </c>
      <c r="D30" s="46"/>
      <c r="E30" s="22"/>
      <c r="F30" s="25">
        <f>+'[1]6'!V708+'[1]6'!V713</f>
        <v>16007606.419999998</v>
      </c>
      <c r="G30" s="22"/>
      <c r="H30" s="28"/>
      <c r="J30" s="26" t="s">
        <v>80</v>
      </c>
      <c r="K30" s="46"/>
      <c r="M30" s="19"/>
      <c r="N30" s="44"/>
      <c r="O30" s="55">
        <f>SUM(M24:M29)</f>
        <v>84137220.349999994</v>
      </c>
    </row>
    <row r="31" spans="2:24" ht="14" x14ac:dyDescent="0.3">
      <c r="C31" s="24" t="s">
        <v>57</v>
      </c>
      <c r="D31" s="47"/>
      <c r="F31" s="25">
        <f>+'[1]6'!V709+'[1]6'!V714</f>
        <v>-11814597.660000004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154891135.31</v>
      </c>
      <c r="R31" s="24" t="s">
        <v>29</v>
      </c>
      <c r="U31" s="24"/>
      <c r="V31" s="24"/>
      <c r="W31" s="24"/>
    </row>
    <row r="32" spans="2:24" ht="14" x14ac:dyDescent="0.3">
      <c r="B32" s="24"/>
      <c r="C32" s="24" t="s">
        <v>82</v>
      </c>
      <c r="D32" s="27"/>
      <c r="E32" s="1"/>
      <c r="F32" s="25">
        <f>+'[1]6'!V761</f>
        <v>4147822.24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243930.23999999999</v>
      </c>
    </row>
    <row r="33" spans="2:27" ht="14" x14ac:dyDescent="0.3">
      <c r="C33" s="24" t="s">
        <v>84</v>
      </c>
      <c r="D33" s="46"/>
      <c r="F33" s="49">
        <f>+'[1]6'!V753-'[1]6'!V756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'[1]6'!V1456</f>
        <v>243930.23999999999</v>
      </c>
      <c r="V33" s="18"/>
      <c r="W33" s="24"/>
    </row>
    <row r="34" spans="2:27" ht="14" x14ac:dyDescent="0.3">
      <c r="B34" s="16"/>
      <c r="C34" s="26" t="s">
        <v>87</v>
      </c>
      <c r="D34" s="27"/>
      <c r="E34" s="22"/>
      <c r="F34" s="30"/>
      <c r="G34" s="44"/>
      <c r="H34" s="56">
        <f>SUM(F20:F33)</f>
        <v>119854758.81999995</v>
      </c>
      <c r="J34" s="24" t="s">
        <v>88</v>
      </c>
      <c r="K34" s="27"/>
      <c r="L34" s="24"/>
      <c r="M34" s="25">
        <f>-'[1]6'!V1042</f>
        <v>9000000</v>
      </c>
      <c r="O34" s="19"/>
      <c r="R34" s="24" t="s">
        <v>89</v>
      </c>
      <c r="U34" s="24"/>
      <c r="V34" s="24"/>
      <c r="W34" s="24"/>
    </row>
    <row r="35" spans="2:27" ht="14" x14ac:dyDescent="0.3">
      <c r="F35" s="30"/>
      <c r="H35" s="30"/>
      <c r="I35" s="44"/>
      <c r="J35" s="24" t="s">
        <v>90</v>
      </c>
      <c r="K35" s="27"/>
      <c r="L35" s="24"/>
      <c r="M35" s="49">
        <f>-'[1]6'!V1044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95379.4</v>
      </c>
    </row>
    <row r="36" spans="2:27" ht="14" x14ac:dyDescent="0.3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7">
        <v>9</v>
      </c>
      <c r="U36" s="22">
        <f>-'[1]6'!V1212-'[1]6'!V1217</f>
        <v>33486.590000000004</v>
      </c>
      <c r="V36" s="24"/>
      <c r="W36" s="24"/>
    </row>
    <row r="37" spans="2:27" ht="14" x14ac:dyDescent="0.3">
      <c r="B37" s="16"/>
      <c r="F37" s="30"/>
      <c r="H37" s="30"/>
      <c r="J37" s="24" t="s">
        <v>94</v>
      </c>
      <c r="K37" s="27"/>
      <c r="M37" s="19"/>
      <c r="O37" s="48">
        <f>-'[1]6'!V1055</f>
        <v>0</v>
      </c>
      <c r="Q37" s="4"/>
      <c r="R37" s="24" t="s">
        <v>95</v>
      </c>
      <c r="T37" s="58">
        <v>10</v>
      </c>
      <c r="U37" s="32">
        <f>-'[1]6'!V1223-'[1]6'!V1220</f>
        <v>61892.81</v>
      </c>
      <c r="Y37" s="59"/>
    </row>
    <row r="38" spans="2:27" ht="14" x14ac:dyDescent="0.3">
      <c r="B38" s="16"/>
      <c r="F38" s="30"/>
      <c r="H38" s="30"/>
      <c r="J38" s="24" t="s">
        <v>96</v>
      </c>
      <c r="K38" s="46"/>
      <c r="M38" s="19"/>
      <c r="N38" s="24"/>
      <c r="O38" s="48">
        <f>-'[1]6'!V1050</f>
        <v>0</v>
      </c>
      <c r="R38" s="24"/>
      <c r="V38" s="24"/>
      <c r="W38" s="24"/>
      <c r="Y38" s="60"/>
    </row>
    <row r="39" spans="2:27" ht="14" x14ac:dyDescent="0.3">
      <c r="F39" s="30"/>
      <c r="G39" s="22"/>
      <c r="H39" s="28"/>
      <c r="I39" s="24"/>
      <c r="J39" s="24" t="s">
        <v>97</v>
      </c>
      <c r="M39" s="30"/>
      <c r="O39" s="52">
        <f>-'[1]6'!V1089</f>
        <v>-1127769.5200000003</v>
      </c>
      <c r="Q39" s="16" t="s">
        <v>98</v>
      </c>
      <c r="R39" s="24"/>
      <c r="U39" s="18"/>
      <c r="V39" s="18"/>
      <c r="W39" s="18">
        <f>+W29-W32+W35</f>
        <v>1348514.2399999995</v>
      </c>
      <c r="Y39" s="61"/>
    </row>
    <row r="40" spans="2:27" ht="14" x14ac:dyDescent="0.3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-'[1]6'!V1051</f>
        <v>7018452.5700000003</v>
      </c>
      <c r="R40" s="26" t="s">
        <v>100</v>
      </c>
      <c r="U40" s="18"/>
      <c r="V40" s="18"/>
      <c r="W40" s="24"/>
      <c r="Y40" s="60"/>
    </row>
    <row r="41" spans="2:27" ht="14" x14ac:dyDescent="0.3">
      <c r="B41" s="16"/>
      <c r="F41" s="30"/>
      <c r="H41" s="30"/>
      <c r="J41" s="24" t="s">
        <v>101</v>
      </c>
      <c r="K41" s="27"/>
      <c r="L41" s="24"/>
      <c r="M41" s="19"/>
      <c r="O41" s="48">
        <f>-'[1]6'!V1047</f>
        <v>24676796.5</v>
      </c>
      <c r="R41" s="24" t="s">
        <v>102</v>
      </c>
      <c r="U41" s="18"/>
      <c r="V41" s="18"/>
      <c r="W41" s="52">
        <f>+'[1]6'!V1481</f>
        <v>268980.09000000003</v>
      </c>
      <c r="X41" s="19"/>
      <c r="Y41" s="62"/>
    </row>
    <row r="42" spans="2:27" ht="14" x14ac:dyDescent="0.3">
      <c r="F42" s="30"/>
      <c r="H42" s="30"/>
      <c r="J42" s="24" t="s">
        <v>103</v>
      </c>
      <c r="K42" s="27"/>
      <c r="L42" s="24"/>
      <c r="M42" s="19"/>
      <c r="O42" s="49">
        <f>+W44</f>
        <v>945674.9799999994</v>
      </c>
      <c r="R42" s="24" t="s">
        <v>104</v>
      </c>
      <c r="U42" s="24"/>
      <c r="V42" s="24"/>
      <c r="W42" s="22">
        <f>+'[1]6'!V1482</f>
        <v>133859.17000000001</v>
      </c>
      <c r="X42" s="19"/>
      <c r="Y42" s="63"/>
    </row>
    <row r="43" spans="2:27" ht="14" x14ac:dyDescent="0.3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43795446.529999994</v>
      </c>
      <c r="R43" s="24"/>
      <c r="U43" s="24"/>
      <c r="V43" s="24"/>
      <c r="W43" s="22"/>
    </row>
    <row r="44" spans="2:27" ht="14.5" thickBot="1" x14ac:dyDescent="0.35">
      <c r="C44" s="64" t="s">
        <v>106</v>
      </c>
      <c r="F44" s="30"/>
      <c r="G44" s="44" t="s">
        <v>9</v>
      </c>
      <c r="H44" s="65">
        <f>SUM(H5:H37)</f>
        <v>198686581.83999997</v>
      </c>
      <c r="J44" s="64" t="s">
        <v>107</v>
      </c>
      <c r="K44" s="46"/>
      <c r="M44" s="19"/>
      <c r="N44" s="26" t="s">
        <v>9</v>
      </c>
      <c r="O44" s="66">
        <f>+O43+O30+O21</f>
        <v>198686581.83999997</v>
      </c>
      <c r="Q44" s="16" t="s">
        <v>108</v>
      </c>
      <c r="U44" s="24"/>
      <c r="V44" s="26" t="s">
        <v>9</v>
      </c>
      <c r="W44" s="66">
        <f>+W39-W41-W42-W43</f>
        <v>945674.9799999994</v>
      </c>
    </row>
    <row r="45" spans="2:27" ht="15" customHeight="1" thickTop="1" x14ac:dyDescent="0.3">
      <c r="C45" s="16"/>
      <c r="G45" s="22"/>
      <c r="K45" s="67"/>
      <c r="L45" s="16"/>
      <c r="M45" s="16"/>
      <c r="O45" s="50"/>
      <c r="X45" s="19"/>
    </row>
    <row r="46" spans="2:27" ht="15" customHeight="1" x14ac:dyDescent="0.3">
      <c r="C46" s="68"/>
      <c r="D46" s="69"/>
      <c r="G46" s="22"/>
      <c r="H46" s="22"/>
      <c r="X46" s="70"/>
      <c r="Y46" s="71"/>
      <c r="Z46" s="72"/>
      <c r="AA46" s="73"/>
    </row>
    <row r="47" spans="2:27" ht="15.75" customHeight="1" x14ac:dyDescent="0.3">
      <c r="G47" s="1"/>
      <c r="H47" s="22"/>
      <c r="I47" s="74"/>
      <c r="X47" s="10"/>
    </row>
    <row r="48" spans="2:27" x14ac:dyDescent="0.25">
      <c r="P48" s="75"/>
      <c r="R48" s="3"/>
      <c r="W48" s="3"/>
      <c r="Y48" s="71"/>
    </row>
    <row r="49" spans="3:23" x14ac:dyDescent="0.25">
      <c r="V49" s="76"/>
    </row>
    <row r="53" spans="3:23" ht="14" x14ac:dyDescent="0.3">
      <c r="C53" s="77" t="s">
        <v>109</v>
      </c>
      <c r="D53" s="77"/>
      <c r="H53" s="74" t="s">
        <v>110</v>
      </c>
      <c r="I53" s="78"/>
      <c r="L53" s="79"/>
      <c r="M53" s="77" t="s">
        <v>111</v>
      </c>
      <c r="Q53" s="80" t="s">
        <v>109</v>
      </c>
      <c r="R53" s="80"/>
      <c r="S53" s="80"/>
      <c r="T53" s="80"/>
      <c r="U53" s="80" t="s">
        <v>110</v>
      </c>
      <c r="V53" s="80"/>
      <c r="W53" s="80"/>
    </row>
    <row r="54" spans="3:23" ht="14" x14ac:dyDescent="0.3">
      <c r="C54" s="81" t="s">
        <v>112</v>
      </c>
      <c r="D54" s="81"/>
      <c r="E54" s="78"/>
      <c r="H54" s="78" t="s">
        <v>113</v>
      </c>
      <c r="J54" s="74"/>
      <c r="M54" s="82" t="s">
        <v>114</v>
      </c>
      <c r="N54" s="77"/>
      <c r="O54" s="77"/>
      <c r="Q54" s="81" t="s">
        <v>112</v>
      </c>
      <c r="R54" s="81"/>
      <c r="S54" s="83"/>
      <c r="T54" s="84"/>
      <c r="U54" s="85" t="s">
        <v>113</v>
      </c>
      <c r="V54" s="85"/>
      <c r="W54" s="85"/>
    </row>
    <row r="55" spans="3:23" ht="14" x14ac:dyDescent="0.3">
      <c r="E55" s="86"/>
      <c r="J55" s="78"/>
      <c r="N55" s="82"/>
      <c r="O55" s="82"/>
    </row>
    <row r="56" spans="3:23" ht="14" x14ac:dyDescent="0.3">
      <c r="E56" s="86"/>
      <c r="H56" s="22"/>
      <c r="I56" s="87"/>
      <c r="K56" s="88"/>
      <c r="L56" s="88"/>
    </row>
    <row r="57" spans="3:23" ht="14" x14ac:dyDescent="0.3">
      <c r="H57" s="22"/>
      <c r="N57" s="88"/>
      <c r="O57" s="77"/>
    </row>
    <row r="58" spans="3:23" ht="14" x14ac:dyDescent="0.3">
      <c r="Q58" s="80" t="s">
        <v>111</v>
      </c>
      <c r="R58" s="80"/>
      <c r="S58" s="80"/>
      <c r="T58" s="80"/>
      <c r="U58" s="80"/>
      <c r="V58" s="80"/>
      <c r="W58" s="80"/>
    </row>
    <row r="59" spans="3:23" ht="14.25" customHeight="1" x14ac:dyDescent="0.3">
      <c r="O59" s="60"/>
      <c r="Q59" s="89" t="s">
        <v>114</v>
      </c>
      <c r="R59" s="89"/>
      <c r="S59" s="89"/>
      <c r="T59" s="89"/>
      <c r="U59" s="89"/>
      <c r="V59" s="89"/>
      <c r="W59" s="89"/>
    </row>
    <row r="60" spans="3:23" ht="25.5" hidden="1" customHeight="1" x14ac:dyDescent="0.3">
      <c r="O60" s="60"/>
      <c r="Q60" s="77" t="str">
        <f>+C53</f>
        <v>Carolina Alexandra Quintero Gil</v>
      </c>
      <c r="U60" s="90"/>
    </row>
    <row r="61" spans="3:23" ht="13.5" hidden="1" customHeight="1" x14ac:dyDescent="0.25">
      <c r="O61" s="60"/>
      <c r="Q61" s="91" t="str">
        <f>+C54</f>
        <v>Presidenta Ejecutiva</v>
      </c>
      <c r="S61" s="1" t="s">
        <v>36</v>
      </c>
      <c r="T61" s="92" t="s">
        <v>36</v>
      </c>
      <c r="U61" s="87"/>
    </row>
    <row r="62" spans="3:23" ht="15" hidden="1" customHeight="1" x14ac:dyDescent="0.25">
      <c r="O62" s="60"/>
    </row>
    <row r="63" spans="3:23" x14ac:dyDescent="0.25">
      <c r="H63" s="1"/>
      <c r="O63" s="4"/>
    </row>
    <row r="64" spans="3:23" ht="14" x14ac:dyDescent="0.3">
      <c r="H64" s="93"/>
      <c r="O64" s="60"/>
    </row>
    <row r="65" spans="8:15" ht="14" x14ac:dyDescent="0.3">
      <c r="H65" s="94"/>
      <c r="O65" s="4"/>
    </row>
    <row r="66" spans="8:15" x14ac:dyDescent="0.25">
      <c r="O66" s="60"/>
    </row>
    <row r="67" spans="8:15" x14ac:dyDescent="0.25">
      <c r="O67" s="60"/>
    </row>
    <row r="68" spans="8:15" ht="15.75" customHeight="1" x14ac:dyDescent="0.25">
      <c r="O68" s="4"/>
    </row>
    <row r="69" spans="8:15" x14ac:dyDescent="0.25">
      <c r="O69" s="60"/>
    </row>
    <row r="70" spans="8:15" ht="15" customHeight="1" x14ac:dyDescent="0.25">
      <c r="O70" s="4"/>
    </row>
    <row r="71" spans="8:15" x14ac:dyDescent="0.25">
      <c r="O71" s="60"/>
    </row>
    <row r="72" spans="8:15" x14ac:dyDescent="0.25">
      <c r="O72" s="60"/>
    </row>
    <row r="73" spans="8:15" x14ac:dyDescent="0.25">
      <c r="O73" s="60"/>
    </row>
    <row r="74" spans="8:15" x14ac:dyDescent="0.25">
      <c r="O74" s="60"/>
    </row>
    <row r="75" spans="8:15" x14ac:dyDescent="0.25">
      <c r="O75" s="4"/>
    </row>
    <row r="76" spans="8:15" x14ac:dyDescent="0.25">
      <c r="O76" s="4"/>
    </row>
    <row r="77" spans="8:15" x14ac:dyDescent="0.25">
      <c r="O77" s="60"/>
    </row>
    <row r="78" spans="8:15" x14ac:dyDescent="0.25">
      <c r="O78" s="4"/>
    </row>
    <row r="79" spans="8:15" x14ac:dyDescent="0.25">
      <c r="O79" s="4"/>
    </row>
    <row r="80" spans="8:15" x14ac:dyDescent="0.25">
      <c r="O80" s="60"/>
    </row>
    <row r="81" spans="2:15" x14ac:dyDescent="0.25">
      <c r="O81" s="4"/>
    </row>
    <row r="82" spans="2:15" x14ac:dyDescent="0.25">
      <c r="O82" s="4"/>
    </row>
    <row r="83" spans="2:15" x14ac:dyDescent="0.25">
      <c r="O83" s="4"/>
    </row>
    <row r="84" spans="2:15" x14ac:dyDescent="0.25">
      <c r="O84" s="4"/>
    </row>
    <row r="85" spans="2:15" x14ac:dyDescent="0.25">
      <c r="O85" s="60"/>
    </row>
    <row r="86" spans="2:15" x14ac:dyDescent="0.25">
      <c r="O86" s="4"/>
    </row>
    <row r="87" spans="2:15" x14ac:dyDescent="0.25">
      <c r="O87" s="4"/>
    </row>
    <row r="88" spans="2:15" ht="14" x14ac:dyDescent="0.3">
      <c r="C88" s="24"/>
      <c r="D88" s="95"/>
      <c r="O88" s="4"/>
    </row>
    <row r="89" spans="2:15" x14ac:dyDescent="0.25">
      <c r="O89" s="4"/>
    </row>
    <row r="90" spans="2:15" x14ac:dyDescent="0.25">
      <c r="O90" s="4"/>
    </row>
    <row r="91" spans="2:15" x14ac:dyDescent="0.25">
      <c r="O91" s="60"/>
    </row>
    <row r="92" spans="2:15" x14ac:dyDescent="0.25">
      <c r="B92" s="4" t="s">
        <v>115</v>
      </c>
      <c r="O92" s="60"/>
    </row>
    <row r="93" spans="2:15" x14ac:dyDescent="0.25">
      <c r="B93" s="1" t="s">
        <v>116</v>
      </c>
      <c r="O93" s="4"/>
    </row>
    <row r="94" spans="2:15" x14ac:dyDescent="0.25">
      <c r="B94" s="4" t="s">
        <v>117</v>
      </c>
      <c r="O94" s="4"/>
    </row>
    <row r="95" spans="2:15" x14ac:dyDescent="0.25">
      <c r="B95" s="4" t="s">
        <v>118</v>
      </c>
      <c r="O95" s="4"/>
    </row>
    <row r="96" spans="2:15" x14ac:dyDescent="0.25">
      <c r="B96" s="1" t="s">
        <v>119</v>
      </c>
      <c r="C96" s="4"/>
      <c r="D96" s="96"/>
      <c r="O96" s="4"/>
    </row>
    <row r="97" spans="2:15" x14ac:dyDescent="0.25">
      <c r="B97" s="1" t="s">
        <v>120</v>
      </c>
      <c r="O97" s="60"/>
    </row>
    <row r="98" spans="2:15" x14ac:dyDescent="0.25">
      <c r="B98" s="4" t="s">
        <v>121</v>
      </c>
      <c r="O98" s="4"/>
    </row>
    <row r="99" spans="2:15" x14ac:dyDescent="0.25">
      <c r="B99" s="4" t="s">
        <v>122</v>
      </c>
      <c r="O99" s="60"/>
    </row>
    <row r="100" spans="2:15" x14ac:dyDescent="0.25">
      <c r="B100" s="1" t="s">
        <v>123</v>
      </c>
      <c r="O100" s="4"/>
    </row>
    <row r="101" spans="2:15" x14ac:dyDescent="0.25">
      <c r="B101" s="1" t="s">
        <v>124</v>
      </c>
      <c r="F101" s="10" t="s">
        <v>125</v>
      </c>
      <c r="O101" s="60"/>
    </row>
    <row r="102" spans="2:15" x14ac:dyDescent="0.25">
      <c r="B102" s="1" t="s">
        <v>126</v>
      </c>
      <c r="O102" s="60"/>
    </row>
    <row r="103" spans="2:15" x14ac:dyDescent="0.25">
      <c r="B103" s="1" t="s">
        <v>127</v>
      </c>
      <c r="O103" s="60"/>
    </row>
    <row r="104" spans="2:15" x14ac:dyDescent="0.25">
      <c r="B104" s="4" t="s">
        <v>128</v>
      </c>
      <c r="O104" s="4"/>
    </row>
    <row r="105" spans="2:15" x14ac:dyDescent="0.25">
      <c r="B105" s="4" t="s">
        <v>129</v>
      </c>
      <c r="O105" s="60"/>
    </row>
    <row r="106" spans="2:15" x14ac:dyDescent="0.25">
      <c r="B106" s="4" t="s">
        <v>130</v>
      </c>
      <c r="O106" s="60"/>
    </row>
    <row r="107" spans="2:15" x14ac:dyDescent="0.25">
      <c r="B107" s="4" t="s">
        <v>131</v>
      </c>
      <c r="O107" s="60"/>
    </row>
    <row r="108" spans="2:15" x14ac:dyDescent="0.25">
      <c r="B108" s="1" t="s">
        <v>132</v>
      </c>
      <c r="O108" s="60"/>
    </row>
    <row r="109" spans="2:15" x14ac:dyDescent="0.25">
      <c r="B109" s="1" t="s">
        <v>133</v>
      </c>
      <c r="O109" s="60"/>
    </row>
    <row r="110" spans="2:15" x14ac:dyDescent="0.25">
      <c r="B110" s="1" t="s">
        <v>134</v>
      </c>
      <c r="F110" s="4" t="s">
        <v>135</v>
      </c>
      <c r="O110" s="60"/>
    </row>
    <row r="111" spans="2:15" x14ac:dyDescent="0.25">
      <c r="B111" s="1" t="s">
        <v>136</v>
      </c>
      <c r="F111" s="4" t="s">
        <v>137</v>
      </c>
      <c r="O111" s="60"/>
    </row>
    <row r="112" spans="2:15" x14ac:dyDescent="0.25">
      <c r="B112" s="1" t="s">
        <v>138</v>
      </c>
      <c r="F112" s="4" t="s">
        <v>139</v>
      </c>
      <c r="O112" s="4"/>
    </row>
    <row r="113" spans="2:15" x14ac:dyDescent="0.25">
      <c r="B113" s="4" t="s">
        <v>135</v>
      </c>
      <c r="F113" s="1" t="s">
        <v>140</v>
      </c>
      <c r="O113" s="4"/>
    </row>
    <row r="114" spans="2:15" x14ac:dyDescent="0.25">
      <c r="B114" s="4" t="s">
        <v>137</v>
      </c>
      <c r="F114" s="1" t="s">
        <v>141</v>
      </c>
      <c r="O114" s="60"/>
    </row>
    <row r="115" spans="2:15" x14ac:dyDescent="0.25">
      <c r="B115" s="4" t="s">
        <v>139</v>
      </c>
      <c r="F115" s="1" t="s">
        <v>142</v>
      </c>
      <c r="O115" s="60"/>
    </row>
    <row r="116" spans="2:15" x14ac:dyDescent="0.25">
      <c r="B116" s="1" t="s">
        <v>140</v>
      </c>
      <c r="O116" s="60"/>
    </row>
    <row r="117" spans="2:15" x14ac:dyDescent="0.25">
      <c r="B117" s="1" t="s">
        <v>141</v>
      </c>
      <c r="O117" s="4"/>
    </row>
    <row r="118" spans="2:15" x14ac:dyDescent="0.25">
      <c r="B118" s="1" t="s">
        <v>142</v>
      </c>
      <c r="O118" s="4"/>
    </row>
    <row r="119" spans="2:15" x14ac:dyDescent="0.25">
      <c r="B119" s="1" t="s">
        <v>143</v>
      </c>
      <c r="O119" s="4"/>
    </row>
    <row r="120" spans="2:15" x14ac:dyDescent="0.25">
      <c r="B120" s="1" t="s">
        <v>144</v>
      </c>
      <c r="O120" s="60"/>
    </row>
    <row r="121" spans="2:15" x14ac:dyDescent="0.25">
      <c r="B121" s="4" t="s">
        <v>145</v>
      </c>
      <c r="O121" s="4"/>
    </row>
    <row r="122" spans="2:15" x14ac:dyDescent="0.25">
      <c r="B122" s="1" t="s">
        <v>146</v>
      </c>
      <c r="O122" s="4"/>
    </row>
    <row r="123" spans="2:15" x14ac:dyDescent="0.25">
      <c r="B123" s="1" t="s">
        <v>147</v>
      </c>
      <c r="O123" s="60"/>
    </row>
    <row r="124" spans="2:15" x14ac:dyDescent="0.25">
      <c r="B124" s="1" t="s">
        <v>148</v>
      </c>
      <c r="O124" s="60"/>
    </row>
    <row r="125" spans="2:15" x14ac:dyDescent="0.25">
      <c r="B125" s="1" t="s">
        <v>149</v>
      </c>
      <c r="O125" s="4"/>
    </row>
    <row r="126" spans="2:15" x14ac:dyDescent="0.25">
      <c r="B126" s="4" t="s">
        <v>150</v>
      </c>
      <c r="O126" s="4"/>
    </row>
    <row r="127" spans="2:15" x14ac:dyDescent="0.25">
      <c r="B127" s="4" t="s">
        <v>151</v>
      </c>
      <c r="O127" s="60"/>
    </row>
    <row r="128" spans="2:15" x14ac:dyDescent="0.25">
      <c r="B128" s="1" t="s">
        <v>152</v>
      </c>
      <c r="O128" s="4"/>
    </row>
    <row r="129" spans="2:15" x14ac:dyDescent="0.25">
      <c r="B129" s="1" t="s">
        <v>153</v>
      </c>
      <c r="O129" s="4"/>
    </row>
    <row r="130" spans="2:15" x14ac:dyDescent="0.25">
      <c r="B130" s="1" t="s">
        <v>154</v>
      </c>
      <c r="O130" s="4"/>
    </row>
    <row r="131" spans="2:15" x14ac:dyDescent="0.25">
      <c r="B131" s="4" t="s">
        <v>155</v>
      </c>
      <c r="O131" s="4"/>
    </row>
    <row r="132" spans="2:15" x14ac:dyDescent="0.25">
      <c r="B132" s="1" t="s">
        <v>156</v>
      </c>
      <c r="O132" s="4"/>
    </row>
    <row r="133" spans="2:15" x14ac:dyDescent="0.25">
      <c r="B133" s="1" t="s">
        <v>157</v>
      </c>
      <c r="O133" s="4"/>
    </row>
    <row r="134" spans="2:15" x14ac:dyDescent="0.25">
      <c r="B134" s="1" t="s">
        <v>158</v>
      </c>
      <c r="O134" s="4"/>
    </row>
    <row r="135" spans="2:15" x14ac:dyDescent="0.25">
      <c r="B135" s="4" t="s">
        <v>159</v>
      </c>
      <c r="O135" s="4"/>
    </row>
    <row r="136" spans="2:15" x14ac:dyDescent="0.25">
      <c r="B136" s="1" t="s">
        <v>160</v>
      </c>
      <c r="O136" s="60"/>
    </row>
    <row r="137" spans="2:15" x14ac:dyDescent="0.25">
      <c r="B137" s="1" t="s">
        <v>161</v>
      </c>
      <c r="O137" s="60"/>
    </row>
    <row r="138" spans="2:15" x14ac:dyDescent="0.25">
      <c r="B138" s="1" t="s">
        <v>162</v>
      </c>
      <c r="O138" s="60"/>
    </row>
    <row r="139" spans="2:15" x14ac:dyDescent="0.25">
      <c r="B139" s="4" t="s">
        <v>163</v>
      </c>
      <c r="O139" s="60"/>
    </row>
    <row r="140" spans="2:15" x14ac:dyDescent="0.25">
      <c r="B140" s="4" t="s">
        <v>164</v>
      </c>
      <c r="O140" s="60"/>
    </row>
    <row r="141" spans="2:15" x14ac:dyDescent="0.25">
      <c r="B141" s="4" t="s">
        <v>165</v>
      </c>
      <c r="O141" s="60"/>
    </row>
    <row r="142" spans="2:15" x14ac:dyDescent="0.25">
      <c r="B142" s="1" t="s">
        <v>166</v>
      </c>
      <c r="O142" s="60"/>
    </row>
    <row r="143" spans="2:15" x14ac:dyDescent="0.25">
      <c r="B143" s="1" t="s">
        <v>167</v>
      </c>
      <c r="O143" s="60"/>
    </row>
    <row r="144" spans="2:15" x14ac:dyDescent="0.25">
      <c r="B144" s="1" t="s">
        <v>168</v>
      </c>
      <c r="O144" s="60"/>
    </row>
    <row r="145" spans="2:15" x14ac:dyDescent="0.25">
      <c r="B145" s="1" t="s">
        <v>169</v>
      </c>
      <c r="O145" s="60"/>
    </row>
    <row r="146" spans="2:15" x14ac:dyDescent="0.25">
      <c r="B146" s="1" t="s">
        <v>170</v>
      </c>
      <c r="O146" s="60"/>
    </row>
    <row r="147" spans="2:15" x14ac:dyDescent="0.25">
      <c r="B147" s="1" t="s">
        <v>171</v>
      </c>
      <c r="O147" s="60"/>
    </row>
    <row r="148" spans="2:15" x14ac:dyDescent="0.25">
      <c r="B148" s="1" t="s">
        <v>172</v>
      </c>
      <c r="O148" s="60"/>
    </row>
    <row r="149" spans="2:15" x14ac:dyDescent="0.25">
      <c r="B149" s="1" t="s">
        <v>173</v>
      </c>
      <c r="O149" s="60"/>
    </row>
    <row r="150" spans="2:15" x14ac:dyDescent="0.25">
      <c r="B150" s="1" t="s">
        <v>174</v>
      </c>
      <c r="O150" s="60"/>
    </row>
    <row r="151" spans="2:15" x14ac:dyDescent="0.25">
      <c r="B151" s="1" t="s">
        <v>175</v>
      </c>
      <c r="O151" s="60"/>
    </row>
    <row r="152" spans="2:15" x14ac:dyDescent="0.25">
      <c r="B152" s="1" t="s">
        <v>176</v>
      </c>
      <c r="O152" s="4"/>
    </row>
    <row r="153" spans="2:15" x14ac:dyDescent="0.25">
      <c r="B153" s="1" t="s">
        <v>177</v>
      </c>
      <c r="O153" s="60"/>
    </row>
    <row r="154" spans="2:15" x14ac:dyDescent="0.25">
      <c r="B154" s="1" t="s">
        <v>178</v>
      </c>
      <c r="O154" s="60"/>
    </row>
    <row r="155" spans="2:15" x14ac:dyDescent="0.25">
      <c r="B155" s="1" t="s">
        <v>179</v>
      </c>
      <c r="O155" s="60"/>
    </row>
    <row r="156" spans="2:15" x14ac:dyDescent="0.25">
      <c r="B156" s="1" t="s">
        <v>180</v>
      </c>
      <c r="O156" s="60"/>
    </row>
    <row r="157" spans="2:15" x14ac:dyDescent="0.25">
      <c r="B157" s="1" t="s">
        <v>181</v>
      </c>
      <c r="O157" s="60"/>
    </row>
    <row r="158" spans="2:15" x14ac:dyDescent="0.25">
      <c r="B158" s="1" t="s">
        <v>182</v>
      </c>
      <c r="O158" s="60"/>
    </row>
    <row r="159" spans="2:15" x14ac:dyDescent="0.25">
      <c r="B159" s="4" t="s">
        <v>183</v>
      </c>
      <c r="O159" s="60"/>
    </row>
    <row r="160" spans="2:15" x14ac:dyDescent="0.25">
      <c r="B160" s="1" t="s">
        <v>184</v>
      </c>
      <c r="O160" s="60"/>
    </row>
    <row r="161" spans="2:23" x14ac:dyDescent="0.25">
      <c r="B161" s="1" t="s">
        <v>185</v>
      </c>
      <c r="O161" s="60"/>
    </row>
    <row r="162" spans="2:23" x14ac:dyDescent="0.25">
      <c r="B162" s="1" t="s">
        <v>186</v>
      </c>
      <c r="O162" s="4"/>
    </row>
    <row r="163" spans="2:23" x14ac:dyDescent="0.25">
      <c r="B163" s="1" t="s">
        <v>187</v>
      </c>
      <c r="C163" s="4" t="s">
        <v>188</v>
      </c>
      <c r="D163" s="96"/>
      <c r="O163" s="60"/>
    </row>
    <row r="164" spans="2:23" x14ac:dyDescent="0.25">
      <c r="B164" s="1" t="s">
        <v>189</v>
      </c>
      <c r="C164" s="4"/>
      <c r="D164" s="96"/>
      <c r="E164" s="4"/>
      <c r="F164" s="4"/>
      <c r="J164" s="4"/>
      <c r="K164" s="4"/>
      <c r="L164" s="4"/>
      <c r="M164" s="4"/>
      <c r="O164" s="60"/>
    </row>
    <row r="165" spans="2:23" x14ac:dyDescent="0.25">
      <c r="B165" s="1" t="s">
        <v>190</v>
      </c>
      <c r="C165" s="97" t="s">
        <v>191</v>
      </c>
      <c r="D165" s="98"/>
      <c r="E165" s="4"/>
      <c r="F165" s="4"/>
      <c r="J165" s="4"/>
      <c r="K165" s="4"/>
      <c r="L165" s="4"/>
      <c r="M165" s="4"/>
      <c r="O165" s="4"/>
    </row>
    <row r="166" spans="2:23" x14ac:dyDescent="0.25">
      <c r="B166" s="4" t="s">
        <v>131</v>
      </c>
      <c r="C166" s="97" t="s">
        <v>192</v>
      </c>
      <c r="D166" s="98"/>
      <c r="E166" s="4"/>
      <c r="F166" s="4"/>
      <c r="J166" s="4"/>
      <c r="K166" s="4"/>
      <c r="L166" s="4"/>
      <c r="M166" s="4"/>
      <c r="O166" s="4"/>
    </row>
    <row r="167" spans="2:23" x14ac:dyDescent="0.25">
      <c r="B167" s="97" t="s">
        <v>193</v>
      </c>
      <c r="C167" s="4"/>
      <c r="D167" s="96"/>
      <c r="E167" s="4"/>
      <c r="F167" s="4"/>
      <c r="I167" s="4"/>
      <c r="J167" s="4"/>
      <c r="K167" s="4"/>
      <c r="L167" s="4"/>
      <c r="M167" s="4"/>
      <c r="O167" s="60"/>
    </row>
    <row r="168" spans="2:23" x14ac:dyDescent="0.25">
      <c r="B168" s="97" t="s">
        <v>194</v>
      </c>
      <c r="C168" s="4" t="s">
        <v>195</v>
      </c>
      <c r="D168" s="96"/>
      <c r="E168" s="4"/>
      <c r="F168" s="4"/>
      <c r="I168" s="4"/>
      <c r="J168" s="4"/>
      <c r="K168" s="4"/>
      <c r="L168" s="4"/>
      <c r="M168" s="4"/>
      <c r="N168" s="4"/>
      <c r="O168" s="60"/>
    </row>
    <row r="169" spans="2:23" x14ac:dyDescent="0.25">
      <c r="B169" s="97" t="s">
        <v>196</v>
      </c>
      <c r="C169" s="4"/>
      <c r="D169" s="96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5">
      <c r="B170" s="4" t="s">
        <v>197</v>
      </c>
      <c r="C170" s="4"/>
      <c r="D170" s="96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5">
      <c r="B171" s="4" t="s">
        <v>198</v>
      </c>
      <c r="C171" s="4"/>
      <c r="D171" s="96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5">
      <c r="B172" s="4"/>
      <c r="C172" s="4"/>
      <c r="D172" s="96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5">
      <c r="B173" s="4"/>
      <c r="C173" s="4"/>
      <c r="D173" s="96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5">
      <c r="D174" s="96"/>
      <c r="H174" s="10"/>
      <c r="Q174" s="1"/>
      <c r="R174" s="1"/>
      <c r="S174" s="1"/>
      <c r="T174" s="11"/>
      <c r="U174" s="1"/>
      <c r="V174" s="1"/>
      <c r="W174" s="1"/>
    </row>
    <row r="175" spans="2:23" s="4" customFormat="1" x14ac:dyDescent="0.25">
      <c r="D175" s="96"/>
      <c r="H175" s="10"/>
      <c r="Q175" s="1"/>
      <c r="R175" s="1"/>
      <c r="S175" s="1"/>
      <c r="T175" s="11"/>
      <c r="U175" s="1"/>
      <c r="V175" s="1"/>
      <c r="W175" s="1"/>
    </row>
    <row r="176" spans="2:23" s="4" customFormat="1" x14ac:dyDescent="0.25">
      <c r="D176" s="96"/>
      <c r="H176" s="10"/>
      <c r="Q176" s="1"/>
      <c r="T176" s="99"/>
    </row>
    <row r="177" spans="2:23" s="4" customFormat="1" x14ac:dyDescent="0.25">
      <c r="C177" s="1"/>
      <c r="D177" s="29"/>
      <c r="E177" s="10"/>
      <c r="F177" s="10"/>
      <c r="H177" s="10"/>
      <c r="J177" s="1"/>
      <c r="K177" s="1"/>
      <c r="L177" s="1"/>
      <c r="M177" s="1"/>
      <c r="Q177" s="1"/>
      <c r="T177" s="99"/>
    </row>
    <row r="178" spans="2:23" s="4" customFormat="1" x14ac:dyDescent="0.25">
      <c r="C178" s="1"/>
      <c r="D178" s="29"/>
      <c r="E178" s="10"/>
      <c r="F178" s="10"/>
      <c r="H178" s="10"/>
      <c r="J178" s="1"/>
      <c r="K178" s="1"/>
      <c r="L178" s="1"/>
      <c r="M178" s="1"/>
      <c r="Q178" s="1"/>
      <c r="T178" s="99"/>
    </row>
    <row r="179" spans="2:23" s="4" customFormat="1" x14ac:dyDescent="0.25">
      <c r="C179" s="1"/>
      <c r="D179" s="29"/>
      <c r="E179" s="10"/>
      <c r="F179" s="10"/>
      <c r="H179" s="10"/>
      <c r="J179" s="1"/>
      <c r="K179" s="1"/>
      <c r="L179" s="1"/>
      <c r="M179" s="1"/>
      <c r="Q179" s="1"/>
      <c r="T179" s="99"/>
    </row>
    <row r="180" spans="2:23" s="4" customFormat="1" x14ac:dyDescent="0.25">
      <c r="B180" s="1"/>
      <c r="C180" s="1"/>
      <c r="D180" s="29"/>
      <c r="E180" s="10"/>
      <c r="F180" s="10"/>
      <c r="H180" s="10"/>
      <c r="I180" s="1"/>
      <c r="J180" s="1"/>
      <c r="K180" s="1"/>
      <c r="L180" s="1"/>
      <c r="M180" s="1"/>
      <c r="T180" s="99"/>
    </row>
    <row r="181" spans="2:23" s="4" customFormat="1" x14ac:dyDescent="0.25">
      <c r="B181" s="1"/>
      <c r="C181" s="1"/>
      <c r="D181" s="29"/>
      <c r="E181" s="10"/>
      <c r="F181" s="10"/>
      <c r="I181" s="1"/>
      <c r="J181" s="1"/>
      <c r="K181" s="1"/>
      <c r="L181" s="1"/>
      <c r="M181" s="1"/>
      <c r="N181" s="1"/>
      <c r="T181" s="99"/>
    </row>
    <row r="182" spans="2:23" s="4" customFormat="1" x14ac:dyDescent="0.25">
      <c r="B182" s="1"/>
      <c r="C182" s="1"/>
      <c r="D182" s="29"/>
      <c r="E182" s="10"/>
      <c r="F182" s="10"/>
      <c r="I182" s="1"/>
      <c r="J182" s="1"/>
      <c r="K182" s="1"/>
      <c r="L182" s="1"/>
      <c r="M182" s="1"/>
      <c r="N182" s="1"/>
      <c r="T182" s="99"/>
    </row>
    <row r="183" spans="2:23" s="4" customFormat="1" x14ac:dyDescent="0.25">
      <c r="B183" s="1"/>
      <c r="C183" s="1"/>
      <c r="D183" s="29"/>
      <c r="E183" s="10"/>
      <c r="F183" s="10"/>
      <c r="I183" s="1"/>
      <c r="J183" s="1"/>
      <c r="K183" s="1"/>
      <c r="L183" s="1"/>
      <c r="M183" s="1"/>
      <c r="N183" s="1"/>
      <c r="T183" s="99"/>
    </row>
    <row r="184" spans="2:23" s="4" customFormat="1" x14ac:dyDescent="0.25">
      <c r="B184" s="1"/>
      <c r="C184" s="1"/>
      <c r="D184" s="29"/>
      <c r="E184" s="10"/>
      <c r="F184" s="10"/>
      <c r="G184" s="10"/>
      <c r="I184" s="1"/>
      <c r="J184" s="1"/>
      <c r="K184" s="1"/>
      <c r="L184" s="1"/>
      <c r="M184" s="1"/>
      <c r="N184" s="1"/>
      <c r="T184" s="99"/>
    </row>
    <row r="185" spans="2:23" s="4" customFormat="1" x14ac:dyDescent="0.25">
      <c r="B185" s="1"/>
      <c r="C185" s="1"/>
      <c r="D185" s="29"/>
      <c r="E185" s="10"/>
      <c r="F185" s="10"/>
      <c r="G185" s="10"/>
      <c r="I185" s="1"/>
      <c r="J185" s="1"/>
      <c r="K185" s="1"/>
      <c r="L185" s="1"/>
      <c r="M185" s="1"/>
      <c r="N185" s="1"/>
      <c r="T185" s="99"/>
    </row>
    <row r="186" spans="2:23" s="4" customFormat="1" x14ac:dyDescent="0.25">
      <c r="B186" s="1"/>
      <c r="C186" s="1"/>
      <c r="D186" s="29"/>
      <c r="E186" s="10"/>
      <c r="F186" s="10"/>
      <c r="G186" s="10"/>
      <c r="I186" s="1"/>
      <c r="J186" s="1"/>
      <c r="K186" s="1"/>
      <c r="L186" s="1"/>
      <c r="M186" s="1"/>
      <c r="N186" s="1"/>
      <c r="T186" s="99"/>
    </row>
    <row r="187" spans="2:23" x14ac:dyDescent="0.25">
      <c r="H187" s="4"/>
      <c r="O187" s="60"/>
      <c r="Q187" s="4"/>
      <c r="R187" s="4"/>
      <c r="S187" s="4"/>
      <c r="T187" s="99"/>
      <c r="U187" s="4"/>
      <c r="V187" s="4"/>
      <c r="W187" s="4"/>
    </row>
    <row r="188" spans="2:23" x14ac:dyDescent="0.25">
      <c r="H188" s="4"/>
      <c r="O188" s="60"/>
      <c r="Q188" s="4"/>
      <c r="R188" s="4"/>
      <c r="S188" s="4"/>
      <c r="T188" s="99"/>
      <c r="U188" s="4"/>
      <c r="V188" s="4"/>
      <c r="W188" s="4"/>
    </row>
    <row r="189" spans="2:23" x14ac:dyDescent="0.25">
      <c r="H189" s="4"/>
      <c r="O189" s="60"/>
      <c r="Q189" s="4"/>
    </row>
    <row r="190" spans="2:23" x14ac:dyDescent="0.25">
      <c r="H190" s="4"/>
      <c r="O190" s="4"/>
      <c r="Q190" s="4"/>
    </row>
    <row r="191" spans="2:23" x14ac:dyDescent="0.25">
      <c r="H191" s="4"/>
      <c r="O191" s="60"/>
      <c r="Q191" s="4"/>
    </row>
    <row r="192" spans="2:23" x14ac:dyDescent="0.25">
      <c r="H192" s="4"/>
      <c r="O192" s="4"/>
      <c r="Q192" s="4"/>
    </row>
    <row r="193" spans="8:15" x14ac:dyDescent="0.25">
      <c r="H193" s="4"/>
      <c r="O193" s="4"/>
    </row>
    <row r="194" spans="8:15" x14ac:dyDescent="0.25">
      <c r="O194" s="4"/>
    </row>
    <row r="195" spans="8:15" x14ac:dyDescent="0.25">
      <c r="O195" s="4"/>
    </row>
    <row r="196" spans="8:15" x14ac:dyDescent="0.25">
      <c r="O196" s="4"/>
    </row>
    <row r="197" spans="8:15" x14ac:dyDescent="0.25">
      <c r="O197" s="60"/>
    </row>
    <row r="198" spans="8:15" x14ac:dyDescent="0.25">
      <c r="O198" s="60"/>
    </row>
    <row r="199" spans="8:15" x14ac:dyDescent="0.25">
      <c r="O199" s="4"/>
    </row>
    <row r="200" spans="8:15" x14ac:dyDescent="0.25">
      <c r="O200" s="60"/>
    </row>
    <row r="201" spans="8:15" x14ac:dyDescent="0.25">
      <c r="O201" s="4"/>
    </row>
    <row r="202" spans="8:15" x14ac:dyDescent="0.25">
      <c r="O202" s="4"/>
    </row>
    <row r="203" spans="8:15" x14ac:dyDescent="0.25">
      <c r="O203" s="60"/>
    </row>
    <row r="204" spans="8:15" x14ac:dyDescent="0.25">
      <c r="O204" s="4"/>
    </row>
    <row r="205" spans="8:15" x14ac:dyDescent="0.25">
      <c r="O205" s="4"/>
    </row>
    <row r="206" spans="8:15" x14ac:dyDescent="0.25">
      <c r="O206" s="4"/>
    </row>
    <row r="207" spans="8:15" x14ac:dyDescent="0.25">
      <c r="O207" s="4"/>
    </row>
    <row r="208" spans="8:15" x14ac:dyDescent="0.25">
      <c r="O208" s="4"/>
    </row>
    <row r="209" spans="15:15" x14ac:dyDescent="0.25">
      <c r="O209" s="4"/>
    </row>
    <row r="210" spans="15:15" x14ac:dyDescent="0.25">
      <c r="O210" s="4"/>
    </row>
    <row r="211" spans="15:15" x14ac:dyDescent="0.25">
      <c r="O211" s="60"/>
    </row>
    <row r="212" spans="15:15" x14ac:dyDescent="0.25">
      <c r="O212" s="4"/>
    </row>
    <row r="213" spans="15:15" x14ac:dyDescent="0.25">
      <c r="O213" s="4"/>
    </row>
    <row r="214" spans="15:15" x14ac:dyDescent="0.25">
      <c r="O214" s="4"/>
    </row>
    <row r="215" spans="15:15" x14ac:dyDescent="0.25">
      <c r="O215" s="4"/>
    </row>
    <row r="216" spans="15:15" x14ac:dyDescent="0.25">
      <c r="O216" s="4"/>
    </row>
    <row r="217" spans="15:15" x14ac:dyDescent="0.25">
      <c r="O217" s="60"/>
    </row>
    <row r="218" spans="15:15" x14ac:dyDescent="0.25">
      <c r="O218" s="4"/>
    </row>
    <row r="219" spans="15:15" x14ac:dyDescent="0.25">
      <c r="O219" s="60"/>
    </row>
    <row r="220" spans="15:15" x14ac:dyDescent="0.25">
      <c r="O220" s="4"/>
    </row>
    <row r="221" spans="15:15" x14ac:dyDescent="0.25">
      <c r="O221" s="60"/>
    </row>
    <row r="222" spans="15:15" x14ac:dyDescent="0.25">
      <c r="O222" s="4"/>
    </row>
    <row r="223" spans="15:15" x14ac:dyDescent="0.25">
      <c r="O223" s="4"/>
    </row>
    <row r="224" spans="15:15" x14ac:dyDescent="0.25">
      <c r="O224" s="60"/>
    </row>
    <row r="225" spans="15:15" x14ac:dyDescent="0.25">
      <c r="O225" s="60"/>
    </row>
    <row r="226" spans="15:15" x14ac:dyDescent="0.25">
      <c r="O226" s="4"/>
    </row>
    <row r="227" spans="15:15" x14ac:dyDescent="0.25">
      <c r="O227" s="4"/>
    </row>
    <row r="228" spans="15:15" x14ac:dyDescent="0.25">
      <c r="O228" s="4"/>
    </row>
    <row r="229" spans="15:15" x14ac:dyDescent="0.25">
      <c r="O229" s="4"/>
    </row>
    <row r="230" spans="15:15" x14ac:dyDescent="0.25">
      <c r="O230" s="60"/>
    </row>
    <row r="231" spans="15:15" x14ac:dyDescent="0.25">
      <c r="O231" s="4"/>
    </row>
    <row r="232" spans="15:15" x14ac:dyDescent="0.25">
      <c r="O232" s="4"/>
    </row>
    <row r="233" spans="15:15" x14ac:dyDescent="0.25">
      <c r="O233" s="4"/>
    </row>
    <row r="234" spans="15:15" x14ac:dyDescent="0.25">
      <c r="O234" s="4"/>
    </row>
    <row r="235" spans="15:15" x14ac:dyDescent="0.25">
      <c r="O235" s="4"/>
    </row>
    <row r="236" spans="15:15" x14ac:dyDescent="0.25">
      <c r="O236" s="4"/>
    </row>
    <row r="237" spans="15:15" x14ac:dyDescent="0.25">
      <c r="O237" s="4"/>
    </row>
    <row r="238" spans="15:15" x14ac:dyDescent="0.25">
      <c r="O238" s="4"/>
    </row>
    <row r="239" spans="15:15" x14ac:dyDescent="0.25">
      <c r="O239" s="4"/>
    </row>
    <row r="240" spans="15:15" x14ac:dyDescent="0.25">
      <c r="O240" s="4"/>
    </row>
    <row r="241" spans="15:15" x14ac:dyDescent="0.25">
      <c r="O241" s="4"/>
    </row>
    <row r="242" spans="15:15" x14ac:dyDescent="0.25">
      <c r="O242" s="4"/>
    </row>
    <row r="243" spans="15:15" x14ac:dyDescent="0.25">
      <c r="O243" s="4"/>
    </row>
    <row r="244" spans="15:15" x14ac:dyDescent="0.25">
      <c r="O244" s="4"/>
    </row>
    <row r="245" spans="15:15" x14ac:dyDescent="0.25">
      <c r="O245" s="4"/>
    </row>
    <row r="246" spans="15:15" x14ac:dyDescent="0.25">
      <c r="O246" s="60"/>
    </row>
    <row r="247" spans="15:15" x14ac:dyDescent="0.25">
      <c r="O247" s="60"/>
    </row>
    <row r="248" spans="15:15" x14ac:dyDescent="0.25">
      <c r="O248" s="60"/>
    </row>
    <row r="249" spans="15:15" x14ac:dyDescent="0.25">
      <c r="O249" s="4"/>
    </row>
    <row r="250" spans="15:15" x14ac:dyDescent="0.25">
      <c r="O250" s="4"/>
    </row>
    <row r="251" spans="15:15" x14ac:dyDescent="0.25">
      <c r="O251" s="60"/>
    </row>
    <row r="252" spans="15:15" x14ac:dyDescent="0.25">
      <c r="O252" s="60"/>
    </row>
    <row r="253" spans="15:15" x14ac:dyDescent="0.25">
      <c r="O253" s="60"/>
    </row>
    <row r="254" spans="15:15" x14ac:dyDescent="0.25">
      <c r="O254" s="60"/>
    </row>
    <row r="255" spans="15:15" x14ac:dyDescent="0.25">
      <c r="O255" s="60"/>
    </row>
    <row r="256" spans="15:15" x14ac:dyDescent="0.25">
      <c r="O256" s="4"/>
    </row>
    <row r="257" spans="15:15" x14ac:dyDescent="0.25">
      <c r="O257" s="60"/>
    </row>
    <row r="258" spans="15:15" x14ac:dyDescent="0.25">
      <c r="O258" s="60"/>
    </row>
    <row r="259" spans="15:15" x14ac:dyDescent="0.25">
      <c r="O259" s="4"/>
    </row>
    <row r="260" spans="15:15" x14ac:dyDescent="0.25">
      <c r="O260" s="4"/>
    </row>
    <row r="261" spans="15:15" x14ac:dyDescent="0.25">
      <c r="O261" s="4"/>
    </row>
    <row r="262" spans="15:15" x14ac:dyDescent="0.25">
      <c r="O262" s="4"/>
    </row>
    <row r="263" spans="15:15" x14ac:dyDescent="0.25">
      <c r="O263" s="60"/>
    </row>
    <row r="264" spans="15:15" x14ac:dyDescent="0.25">
      <c r="O264" s="60"/>
    </row>
    <row r="265" spans="15:15" x14ac:dyDescent="0.25">
      <c r="O265" s="4"/>
    </row>
    <row r="266" spans="15:15" x14ac:dyDescent="0.25">
      <c r="O266" s="60"/>
    </row>
    <row r="267" spans="15:15" x14ac:dyDescent="0.25">
      <c r="O267" s="60"/>
    </row>
    <row r="268" spans="15:15" x14ac:dyDescent="0.25">
      <c r="O268" s="4"/>
    </row>
    <row r="269" spans="15:15" x14ac:dyDescent="0.25">
      <c r="O269" s="60"/>
    </row>
    <row r="270" spans="15:15" x14ac:dyDescent="0.25">
      <c r="O270" s="60"/>
    </row>
    <row r="271" spans="15:15" x14ac:dyDescent="0.25">
      <c r="O271" s="4"/>
    </row>
    <row r="272" spans="15:15" x14ac:dyDescent="0.25">
      <c r="O272" s="4"/>
    </row>
    <row r="273" spans="15:15" x14ac:dyDescent="0.25">
      <c r="O273" s="4"/>
    </row>
    <row r="274" spans="15:15" x14ac:dyDescent="0.25">
      <c r="O274" s="4"/>
    </row>
    <row r="275" spans="15:15" x14ac:dyDescent="0.25">
      <c r="O275" s="4"/>
    </row>
    <row r="276" spans="15:15" x14ac:dyDescent="0.25">
      <c r="O276" s="60"/>
    </row>
    <row r="277" spans="15:15" x14ac:dyDescent="0.25">
      <c r="O277" s="60"/>
    </row>
    <row r="278" spans="15:15" x14ac:dyDescent="0.25">
      <c r="O278" s="4"/>
    </row>
    <row r="279" spans="15:15" x14ac:dyDescent="0.25">
      <c r="O279" s="60"/>
    </row>
    <row r="280" spans="15:15" x14ac:dyDescent="0.25">
      <c r="O280" s="60"/>
    </row>
    <row r="281" spans="15:15" x14ac:dyDescent="0.25">
      <c r="O281" s="60"/>
    </row>
    <row r="282" spans="15:15" x14ac:dyDescent="0.25">
      <c r="O282" s="60"/>
    </row>
    <row r="283" spans="15:15" x14ac:dyDescent="0.25">
      <c r="O283" s="60"/>
    </row>
    <row r="284" spans="15:15" x14ac:dyDescent="0.25">
      <c r="O284" s="60"/>
    </row>
    <row r="285" spans="15:15" x14ac:dyDescent="0.25">
      <c r="O285" s="4"/>
    </row>
    <row r="286" spans="15:15" x14ac:dyDescent="0.25">
      <c r="O286" s="60"/>
    </row>
    <row r="287" spans="15:15" x14ac:dyDescent="0.25">
      <c r="O287" s="60"/>
    </row>
    <row r="288" spans="15:15" x14ac:dyDescent="0.25">
      <c r="O288" s="4"/>
    </row>
    <row r="289" spans="15:15" x14ac:dyDescent="0.25">
      <c r="O289" s="60"/>
    </row>
    <row r="290" spans="15:15" x14ac:dyDescent="0.25">
      <c r="O290" s="60"/>
    </row>
    <row r="291" spans="15:15" x14ac:dyDescent="0.25">
      <c r="O291" s="4"/>
    </row>
    <row r="292" spans="15:15" x14ac:dyDescent="0.25">
      <c r="O292" s="4"/>
    </row>
    <row r="293" spans="15:15" x14ac:dyDescent="0.25">
      <c r="O293" s="4"/>
    </row>
    <row r="294" spans="15:15" x14ac:dyDescent="0.25">
      <c r="O294" s="4"/>
    </row>
    <row r="295" spans="15:15" x14ac:dyDescent="0.25">
      <c r="O295" s="4"/>
    </row>
    <row r="296" spans="15:15" x14ac:dyDescent="0.25">
      <c r="O296" s="4"/>
    </row>
    <row r="297" spans="15:15" x14ac:dyDescent="0.25">
      <c r="O297" s="4"/>
    </row>
    <row r="298" spans="15:15" x14ac:dyDescent="0.25">
      <c r="O298" s="4"/>
    </row>
    <row r="299" spans="15:15" x14ac:dyDescent="0.25">
      <c r="O299" s="4"/>
    </row>
    <row r="300" spans="15:15" x14ac:dyDescent="0.25">
      <c r="O300" s="4"/>
    </row>
    <row r="301" spans="15:15" x14ac:dyDescent="0.25">
      <c r="O301" s="4"/>
    </row>
    <row r="302" spans="15:15" x14ac:dyDescent="0.25">
      <c r="O302" s="4"/>
    </row>
    <row r="303" spans="15:15" x14ac:dyDescent="0.25">
      <c r="O303" s="60"/>
    </row>
    <row r="304" spans="15:15" x14ac:dyDescent="0.25">
      <c r="O304" s="60"/>
    </row>
    <row r="305" spans="15:15" x14ac:dyDescent="0.25">
      <c r="O305" s="60"/>
    </row>
    <row r="306" spans="15:15" x14ac:dyDescent="0.25">
      <c r="O306" s="60"/>
    </row>
    <row r="307" spans="15:15" x14ac:dyDescent="0.25">
      <c r="O307" s="60"/>
    </row>
    <row r="308" spans="15:15" x14ac:dyDescent="0.25">
      <c r="O308" s="60"/>
    </row>
    <row r="309" spans="15:15" x14ac:dyDescent="0.25">
      <c r="O309" s="60"/>
    </row>
    <row r="310" spans="15:15" x14ac:dyDescent="0.25">
      <c r="O310" s="60"/>
    </row>
    <row r="311" spans="15:15" x14ac:dyDescent="0.25">
      <c r="O311" s="60"/>
    </row>
    <row r="312" spans="15:15" x14ac:dyDescent="0.25">
      <c r="O312" s="4"/>
    </row>
    <row r="313" spans="15:15" x14ac:dyDescent="0.25">
      <c r="O313" s="4"/>
    </row>
    <row r="314" spans="15:15" x14ac:dyDescent="0.25">
      <c r="O314" s="60"/>
    </row>
    <row r="315" spans="15:15" x14ac:dyDescent="0.25">
      <c r="O315" s="4"/>
    </row>
    <row r="316" spans="15:15" x14ac:dyDescent="0.25">
      <c r="O316" s="4"/>
    </row>
    <row r="317" spans="15:15" x14ac:dyDescent="0.25">
      <c r="O317" s="4"/>
    </row>
    <row r="318" spans="15:15" x14ac:dyDescent="0.25">
      <c r="O318" s="60"/>
    </row>
    <row r="319" spans="15:15" x14ac:dyDescent="0.25">
      <c r="O319" s="4"/>
    </row>
    <row r="320" spans="15:15" x14ac:dyDescent="0.25">
      <c r="O320" s="60"/>
    </row>
    <row r="321" spans="15:15" x14ac:dyDescent="0.25">
      <c r="O321" s="60"/>
    </row>
    <row r="322" spans="15:15" x14ac:dyDescent="0.25">
      <c r="O322" s="4"/>
    </row>
    <row r="323" spans="15:15" x14ac:dyDescent="0.25">
      <c r="O323" s="4"/>
    </row>
    <row r="324" spans="15:15" x14ac:dyDescent="0.25">
      <c r="O324" s="4"/>
    </row>
    <row r="325" spans="15:15" x14ac:dyDescent="0.25">
      <c r="O325" s="4"/>
    </row>
    <row r="326" spans="15:15" x14ac:dyDescent="0.25">
      <c r="O326" s="60"/>
    </row>
    <row r="327" spans="15:15" x14ac:dyDescent="0.25">
      <c r="O327" s="4"/>
    </row>
    <row r="328" spans="15:15" x14ac:dyDescent="0.25">
      <c r="O328" s="60"/>
    </row>
    <row r="329" spans="15:15" x14ac:dyDescent="0.25">
      <c r="O329" s="4"/>
    </row>
    <row r="330" spans="15:15" x14ac:dyDescent="0.25">
      <c r="O330" s="4"/>
    </row>
    <row r="331" spans="15:15" x14ac:dyDescent="0.25">
      <c r="O331" s="4"/>
    </row>
    <row r="332" spans="15:15" x14ac:dyDescent="0.25">
      <c r="O332" s="4"/>
    </row>
    <row r="333" spans="15:15" x14ac:dyDescent="0.25">
      <c r="O333" s="4"/>
    </row>
    <row r="334" spans="15:15" x14ac:dyDescent="0.25">
      <c r="O334" s="4"/>
    </row>
    <row r="335" spans="15:15" x14ac:dyDescent="0.25">
      <c r="O335" s="4"/>
    </row>
    <row r="336" spans="15:15" x14ac:dyDescent="0.25">
      <c r="O336" s="4"/>
    </row>
    <row r="337" spans="15:15" x14ac:dyDescent="0.25">
      <c r="O337" s="60"/>
    </row>
    <row r="338" spans="15:15" x14ac:dyDescent="0.25">
      <c r="O338" s="60"/>
    </row>
    <row r="339" spans="15:15" x14ac:dyDescent="0.25">
      <c r="O339" s="4"/>
    </row>
    <row r="340" spans="15:15" x14ac:dyDescent="0.25">
      <c r="O340" s="4"/>
    </row>
    <row r="341" spans="15:15" x14ac:dyDescent="0.25">
      <c r="O341" s="60"/>
    </row>
    <row r="342" spans="15:15" x14ac:dyDescent="0.25">
      <c r="O342" s="4"/>
    </row>
    <row r="343" spans="15:15" x14ac:dyDescent="0.25">
      <c r="O343" s="4"/>
    </row>
    <row r="344" spans="15:15" x14ac:dyDescent="0.25">
      <c r="O344" s="60"/>
    </row>
    <row r="345" spans="15:15" x14ac:dyDescent="0.25">
      <c r="O345" s="60"/>
    </row>
    <row r="346" spans="15:15" x14ac:dyDescent="0.25">
      <c r="O346" s="60"/>
    </row>
    <row r="347" spans="15:15" x14ac:dyDescent="0.25">
      <c r="O347" s="60"/>
    </row>
    <row r="348" spans="15:15" x14ac:dyDescent="0.25">
      <c r="O348" s="4"/>
    </row>
    <row r="349" spans="15:15" x14ac:dyDescent="0.25">
      <c r="O349" s="60"/>
    </row>
    <row r="350" spans="15:15" x14ac:dyDescent="0.25">
      <c r="O350" s="4"/>
    </row>
    <row r="351" spans="15:15" x14ac:dyDescent="0.25">
      <c r="O351" s="4"/>
    </row>
    <row r="352" spans="15:15" x14ac:dyDescent="0.25">
      <c r="O352" s="4"/>
    </row>
    <row r="353" spans="15:15" x14ac:dyDescent="0.25">
      <c r="O353" s="60"/>
    </row>
    <row r="354" spans="15:15" x14ac:dyDescent="0.25">
      <c r="O354" s="4"/>
    </row>
    <row r="355" spans="15:15" x14ac:dyDescent="0.25">
      <c r="O355" s="60"/>
    </row>
    <row r="356" spans="15:15" x14ac:dyDescent="0.25">
      <c r="O356" s="4"/>
    </row>
    <row r="357" spans="15:15" x14ac:dyDescent="0.25">
      <c r="O357" s="4"/>
    </row>
    <row r="358" spans="15:15" x14ac:dyDescent="0.25">
      <c r="O358" s="60"/>
    </row>
    <row r="359" spans="15:15" x14ac:dyDescent="0.25">
      <c r="O359" s="4"/>
    </row>
    <row r="360" spans="15:15" x14ac:dyDescent="0.25">
      <c r="O360" s="4"/>
    </row>
    <row r="361" spans="15:15" x14ac:dyDescent="0.25">
      <c r="O361" s="4"/>
    </row>
    <row r="362" spans="15:15" x14ac:dyDescent="0.25">
      <c r="O362" s="60"/>
    </row>
    <row r="363" spans="15:15" x14ac:dyDescent="0.25">
      <c r="O363" s="4"/>
    </row>
    <row r="364" spans="15:15" x14ac:dyDescent="0.25">
      <c r="O364" s="60"/>
    </row>
    <row r="365" spans="15:15" x14ac:dyDescent="0.25">
      <c r="O365" s="60"/>
    </row>
    <row r="366" spans="15:15" x14ac:dyDescent="0.25">
      <c r="O366" s="60"/>
    </row>
    <row r="367" spans="15:15" x14ac:dyDescent="0.25">
      <c r="O367" s="60"/>
    </row>
    <row r="368" spans="15:15" x14ac:dyDescent="0.25">
      <c r="O368" s="60"/>
    </row>
    <row r="369" spans="15:15" x14ac:dyDescent="0.25">
      <c r="O369" s="60"/>
    </row>
    <row r="370" spans="15:15" x14ac:dyDescent="0.25">
      <c r="O370" s="60"/>
    </row>
    <row r="371" spans="15:15" x14ac:dyDescent="0.25">
      <c r="O371" s="60"/>
    </row>
    <row r="372" spans="15:15" x14ac:dyDescent="0.25">
      <c r="O372" s="60"/>
    </row>
    <row r="373" spans="15:15" x14ac:dyDescent="0.25">
      <c r="O373" s="60"/>
    </row>
    <row r="374" spans="15:15" x14ac:dyDescent="0.25">
      <c r="O374" s="4"/>
    </row>
    <row r="375" spans="15:15" x14ac:dyDescent="0.25">
      <c r="O375" s="4"/>
    </row>
    <row r="376" spans="15:15" x14ac:dyDescent="0.25">
      <c r="O376" s="60"/>
    </row>
    <row r="377" spans="15:15" x14ac:dyDescent="0.25">
      <c r="O377" s="60"/>
    </row>
    <row r="378" spans="15:15" x14ac:dyDescent="0.25">
      <c r="O378" s="4"/>
    </row>
    <row r="379" spans="15:15" x14ac:dyDescent="0.25">
      <c r="O379" s="4"/>
    </row>
    <row r="380" spans="15:15" x14ac:dyDescent="0.25">
      <c r="O380" s="60"/>
    </row>
    <row r="381" spans="15:15" x14ac:dyDescent="0.25">
      <c r="O381" s="4"/>
    </row>
    <row r="382" spans="15:15" x14ac:dyDescent="0.25">
      <c r="O382" s="60"/>
    </row>
    <row r="383" spans="15:15" x14ac:dyDescent="0.25">
      <c r="O383" s="4"/>
    </row>
    <row r="384" spans="15:15" x14ac:dyDescent="0.25">
      <c r="O384" s="4"/>
    </row>
    <row r="385" spans="15:15" x14ac:dyDescent="0.25">
      <c r="O385" s="60"/>
    </row>
    <row r="386" spans="15:15" x14ac:dyDescent="0.25">
      <c r="O386" s="60"/>
    </row>
    <row r="387" spans="15:15" x14ac:dyDescent="0.25">
      <c r="O387" s="4"/>
    </row>
    <row r="388" spans="15:15" x14ac:dyDescent="0.25">
      <c r="O388" s="4"/>
    </row>
    <row r="389" spans="15:15" x14ac:dyDescent="0.25">
      <c r="O389" s="4"/>
    </row>
    <row r="390" spans="15:15" x14ac:dyDescent="0.25">
      <c r="O390" s="4"/>
    </row>
    <row r="391" spans="15:15" x14ac:dyDescent="0.25">
      <c r="O391" s="4"/>
    </row>
    <row r="392" spans="15:15" x14ac:dyDescent="0.25">
      <c r="O392" s="4"/>
    </row>
    <row r="393" spans="15:15" x14ac:dyDescent="0.25">
      <c r="O393" s="4"/>
    </row>
    <row r="394" spans="15:15" x14ac:dyDescent="0.25">
      <c r="O394" s="4"/>
    </row>
    <row r="395" spans="15:15" x14ac:dyDescent="0.25">
      <c r="O395" s="4"/>
    </row>
    <row r="396" spans="15:15" x14ac:dyDescent="0.25">
      <c r="O396" s="4"/>
    </row>
    <row r="397" spans="15:15" x14ac:dyDescent="0.25">
      <c r="O397" s="4"/>
    </row>
    <row r="398" spans="15:15" x14ac:dyDescent="0.25">
      <c r="O398" s="4"/>
    </row>
    <row r="399" spans="15:15" x14ac:dyDescent="0.25">
      <c r="O399" s="60"/>
    </row>
    <row r="400" spans="15:15" x14ac:dyDescent="0.25">
      <c r="O400" s="60"/>
    </row>
    <row r="401" spans="15:15" x14ac:dyDescent="0.25">
      <c r="O401" s="60"/>
    </row>
    <row r="402" spans="15:15" x14ac:dyDescent="0.25">
      <c r="O402" s="60"/>
    </row>
    <row r="403" spans="15:15" x14ac:dyDescent="0.25">
      <c r="O403" s="4"/>
    </row>
    <row r="404" spans="15:15" x14ac:dyDescent="0.25">
      <c r="O404" s="60"/>
    </row>
    <row r="405" spans="15:15" x14ac:dyDescent="0.25">
      <c r="O405" s="4"/>
    </row>
    <row r="406" spans="15:15" x14ac:dyDescent="0.25">
      <c r="O406" s="60"/>
    </row>
    <row r="407" spans="15:15" x14ac:dyDescent="0.25">
      <c r="O407" s="60"/>
    </row>
    <row r="408" spans="15:15" x14ac:dyDescent="0.25">
      <c r="O408" s="60"/>
    </row>
    <row r="409" spans="15:15" x14ac:dyDescent="0.25">
      <c r="O409" s="60"/>
    </row>
    <row r="410" spans="15:15" x14ac:dyDescent="0.25">
      <c r="O410" s="60"/>
    </row>
    <row r="411" spans="15:15" x14ac:dyDescent="0.25">
      <c r="O411" s="60"/>
    </row>
    <row r="412" spans="15:15" x14ac:dyDescent="0.25">
      <c r="O412" s="4"/>
    </row>
    <row r="413" spans="15:15" x14ac:dyDescent="0.25">
      <c r="O413" s="4"/>
    </row>
    <row r="414" spans="15:15" x14ac:dyDescent="0.25">
      <c r="O414" s="4"/>
    </row>
    <row r="415" spans="15:15" x14ac:dyDescent="0.25">
      <c r="O415" s="4"/>
    </row>
    <row r="416" spans="15:15" x14ac:dyDescent="0.25">
      <c r="O416" s="4"/>
    </row>
    <row r="417" spans="15:15" x14ac:dyDescent="0.25">
      <c r="O417" s="4"/>
    </row>
    <row r="418" spans="15:15" x14ac:dyDescent="0.25">
      <c r="O418" s="60"/>
    </row>
    <row r="419" spans="15:15" x14ac:dyDescent="0.25">
      <c r="O419" s="60"/>
    </row>
    <row r="420" spans="15:15" x14ac:dyDescent="0.25">
      <c r="O420" s="60"/>
    </row>
    <row r="421" spans="15:15" x14ac:dyDescent="0.25">
      <c r="O421" s="60"/>
    </row>
    <row r="422" spans="15:15" x14ac:dyDescent="0.25">
      <c r="O422" s="4"/>
    </row>
    <row r="423" spans="15:15" x14ac:dyDescent="0.25">
      <c r="O423" s="4"/>
    </row>
    <row r="424" spans="15:15" x14ac:dyDescent="0.25">
      <c r="O424" s="4"/>
    </row>
    <row r="425" spans="15:15" x14ac:dyDescent="0.25">
      <c r="O425" s="4"/>
    </row>
    <row r="426" spans="15:15" x14ac:dyDescent="0.25">
      <c r="O426" s="4"/>
    </row>
    <row r="427" spans="15:15" x14ac:dyDescent="0.25">
      <c r="O427" s="60"/>
    </row>
    <row r="428" spans="15:15" x14ac:dyDescent="0.25">
      <c r="O428" s="60"/>
    </row>
    <row r="429" spans="15:15" x14ac:dyDescent="0.25">
      <c r="O429" s="60"/>
    </row>
    <row r="430" spans="15:15" x14ac:dyDescent="0.25">
      <c r="O430" s="60"/>
    </row>
    <row r="431" spans="15:15" x14ac:dyDescent="0.25">
      <c r="O431" s="60"/>
    </row>
    <row r="432" spans="15:15" x14ac:dyDescent="0.25">
      <c r="O432" s="60"/>
    </row>
    <row r="433" spans="15:15" x14ac:dyDescent="0.25">
      <c r="O433" s="4"/>
    </row>
    <row r="434" spans="15:15" x14ac:dyDescent="0.25">
      <c r="O434" s="60"/>
    </row>
    <row r="435" spans="15:15" x14ac:dyDescent="0.25">
      <c r="O435" s="4"/>
    </row>
    <row r="436" spans="15:15" x14ac:dyDescent="0.25">
      <c r="O436" s="60"/>
    </row>
    <row r="437" spans="15:15" x14ac:dyDescent="0.25">
      <c r="O437" s="60"/>
    </row>
    <row r="438" spans="15:15" x14ac:dyDescent="0.25">
      <c r="O438" s="60"/>
    </row>
    <row r="439" spans="15:15" x14ac:dyDescent="0.25">
      <c r="O439" s="60"/>
    </row>
    <row r="440" spans="15:15" x14ac:dyDescent="0.25">
      <c r="O440" s="60"/>
    </row>
    <row r="441" spans="15:15" x14ac:dyDescent="0.25">
      <c r="O441" s="60"/>
    </row>
    <row r="442" spans="15:15" x14ac:dyDescent="0.25">
      <c r="O442" s="4"/>
    </row>
    <row r="443" spans="15:15" x14ac:dyDescent="0.25">
      <c r="O443" s="4"/>
    </row>
    <row r="444" spans="15:15" x14ac:dyDescent="0.25">
      <c r="O444" s="60"/>
    </row>
    <row r="445" spans="15:15" x14ac:dyDescent="0.25">
      <c r="O445" s="60"/>
    </row>
    <row r="446" spans="15:15" x14ac:dyDescent="0.25">
      <c r="O446" s="60"/>
    </row>
    <row r="447" spans="15:15" x14ac:dyDescent="0.25">
      <c r="O447" s="60"/>
    </row>
    <row r="448" spans="15:15" x14ac:dyDescent="0.25">
      <c r="O448" s="60"/>
    </row>
    <row r="449" spans="15:15" x14ac:dyDescent="0.25">
      <c r="O449" s="60"/>
    </row>
    <row r="450" spans="15:15" x14ac:dyDescent="0.25">
      <c r="O450" s="4"/>
    </row>
    <row r="451" spans="15:15" x14ac:dyDescent="0.25">
      <c r="O451" s="4"/>
    </row>
    <row r="452" spans="15:15" x14ac:dyDescent="0.25">
      <c r="O452" s="60"/>
    </row>
    <row r="453" spans="15:15" x14ac:dyDescent="0.25">
      <c r="O453" s="60"/>
    </row>
    <row r="454" spans="15:15" x14ac:dyDescent="0.25">
      <c r="O454" s="60"/>
    </row>
    <row r="455" spans="15:15" x14ac:dyDescent="0.25">
      <c r="O455" s="60"/>
    </row>
    <row r="456" spans="15:15" x14ac:dyDescent="0.25">
      <c r="O456" s="4"/>
    </row>
    <row r="457" spans="15:15" x14ac:dyDescent="0.25">
      <c r="O457" s="4"/>
    </row>
    <row r="458" spans="15:15" x14ac:dyDescent="0.25">
      <c r="O458" s="60"/>
    </row>
    <row r="459" spans="15:15" x14ac:dyDescent="0.25">
      <c r="O459" s="4"/>
    </row>
    <row r="460" spans="15:15" x14ac:dyDescent="0.25">
      <c r="O460" s="4"/>
    </row>
    <row r="461" spans="15:15" x14ac:dyDescent="0.25">
      <c r="O461" s="4"/>
    </row>
    <row r="462" spans="15:15" x14ac:dyDescent="0.25">
      <c r="O462" s="60"/>
    </row>
    <row r="463" spans="15:15" x14ac:dyDescent="0.25">
      <c r="O463" s="60"/>
    </row>
    <row r="464" spans="15:15" x14ac:dyDescent="0.25">
      <c r="O464" s="4"/>
    </row>
    <row r="465" spans="15:15" x14ac:dyDescent="0.25">
      <c r="O465" s="4"/>
    </row>
    <row r="466" spans="15:15" x14ac:dyDescent="0.25">
      <c r="O466" s="4"/>
    </row>
    <row r="467" spans="15:15" x14ac:dyDescent="0.25">
      <c r="O467" s="4"/>
    </row>
    <row r="468" spans="15:15" x14ac:dyDescent="0.25">
      <c r="O468" s="4"/>
    </row>
    <row r="469" spans="15:15" x14ac:dyDescent="0.25">
      <c r="O469" s="4"/>
    </row>
    <row r="470" spans="15:15" x14ac:dyDescent="0.25">
      <c r="O470" s="4"/>
    </row>
    <row r="471" spans="15:15" x14ac:dyDescent="0.25">
      <c r="O471" s="4"/>
    </row>
    <row r="472" spans="15:15" x14ac:dyDescent="0.25">
      <c r="O472" s="4"/>
    </row>
    <row r="473" spans="15:15" x14ac:dyDescent="0.25">
      <c r="O473" s="4"/>
    </row>
    <row r="474" spans="15:15" x14ac:dyDescent="0.25">
      <c r="O474" s="4"/>
    </row>
    <row r="475" spans="15:15" x14ac:dyDescent="0.25">
      <c r="O475" s="4"/>
    </row>
    <row r="476" spans="15:15" x14ac:dyDescent="0.25">
      <c r="O476" s="4"/>
    </row>
    <row r="477" spans="15:15" x14ac:dyDescent="0.25">
      <c r="O477" s="4"/>
    </row>
    <row r="478" spans="15:15" x14ac:dyDescent="0.25">
      <c r="O478" s="4"/>
    </row>
    <row r="479" spans="15:15" x14ac:dyDescent="0.25">
      <c r="O479" s="4"/>
    </row>
    <row r="480" spans="15:15" x14ac:dyDescent="0.25">
      <c r="O480" s="4"/>
    </row>
    <row r="481" spans="15:15" x14ac:dyDescent="0.25">
      <c r="O481" s="4"/>
    </row>
    <row r="482" spans="15:15" x14ac:dyDescent="0.25">
      <c r="O482" s="4"/>
    </row>
    <row r="483" spans="15:15" x14ac:dyDescent="0.25">
      <c r="O483" s="4"/>
    </row>
    <row r="484" spans="15:15" x14ac:dyDescent="0.25">
      <c r="O484" s="4"/>
    </row>
    <row r="485" spans="15:15" x14ac:dyDescent="0.25">
      <c r="O485" s="4"/>
    </row>
    <row r="486" spans="15:15" x14ac:dyDescent="0.25">
      <c r="O486" s="4"/>
    </row>
    <row r="487" spans="15:15" x14ac:dyDescent="0.25">
      <c r="O487" s="4"/>
    </row>
    <row r="488" spans="15:15" x14ac:dyDescent="0.25">
      <c r="O488" s="4"/>
    </row>
    <row r="489" spans="15:15" x14ac:dyDescent="0.25">
      <c r="O489" s="4"/>
    </row>
    <row r="490" spans="15:15" x14ac:dyDescent="0.25">
      <c r="O490" s="4"/>
    </row>
    <row r="491" spans="15:15" x14ac:dyDescent="0.25">
      <c r="O491" s="4"/>
    </row>
    <row r="492" spans="15:15" x14ac:dyDescent="0.25">
      <c r="O492" s="4"/>
    </row>
    <row r="493" spans="15:15" x14ac:dyDescent="0.25">
      <c r="O493" s="4"/>
    </row>
    <row r="494" spans="15:15" x14ac:dyDescent="0.25">
      <c r="O494" s="4"/>
    </row>
    <row r="495" spans="15:15" x14ac:dyDescent="0.25">
      <c r="O495" s="4"/>
    </row>
    <row r="496" spans="15:15" x14ac:dyDescent="0.25">
      <c r="O496" s="4"/>
    </row>
    <row r="497" spans="15:15" x14ac:dyDescent="0.25">
      <c r="O497" s="60"/>
    </row>
    <row r="498" spans="15:15" x14ac:dyDescent="0.25">
      <c r="O498" s="60"/>
    </row>
    <row r="499" spans="15:15" x14ac:dyDescent="0.25">
      <c r="O499" s="60"/>
    </row>
    <row r="500" spans="15:15" x14ac:dyDescent="0.25">
      <c r="O500" s="4"/>
    </row>
    <row r="501" spans="15:15" x14ac:dyDescent="0.25">
      <c r="O501" s="4"/>
    </row>
    <row r="502" spans="15:15" x14ac:dyDescent="0.25">
      <c r="O502" s="4"/>
    </row>
    <row r="503" spans="15:15" x14ac:dyDescent="0.25">
      <c r="O503" s="4"/>
    </row>
    <row r="504" spans="15:15" x14ac:dyDescent="0.25">
      <c r="O504" s="4"/>
    </row>
    <row r="505" spans="15:15" x14ac:dyDescent="0.25">
      <c r="O505" s="60"/>
    </row>
    <row r="506" spans="15:15" x14ac:dyDescent="0.25">
      <c r="O506" s="60"/>
    </row>
    <row r="507" spans="15:15" x14ac:dyDescent="0.25">
      <c r="O507" s="4"/>
    </row>
    <row r="508" spans="15:15" x14ac:dyDescent="0.25">
      <c r="O508" s="4"/>
    </row>
    <row r="509" spans="15:15" x14ac:dyDescent="0.25">
      <c r="O509" s="60"/>
    </row>
    <row r="510" spans="15:15" x14ac:dyDescent="0.25">
      <c r="O510" s="60"/>
    </row>
    <row r="511" spans="15:15" x14ac:dyDescent="0.25">
      <c r="O511" s="60"/>
    </row>
    <row r="512" spans="15:15" x14ac:dyDescent="0.25">
      <c r="O512" s="4"/>
    </row>
    <row r="513" spans="15:15" x14ac:dyDescent="0.25">
      <c r="O513" s="4"/>
    </row>
    <row r="514" spans="15:15" x14ac:dyDescent="0.25">
      <c r="O514" s="4"/>
    </row>
    <row r="515" spans="15:15" x14ac:dyDescent="0.25">
      <c r="O515" s="4"/>
    </row>
    <row r="516" spans="15:15" x14ac:dyDescent="0.25">
      <c r="O516" s="4"/>
    </row>
    <row r="517" spans="15:15" x14ac:dyDescent="0.25">
      <c r="O517" s="4"/>
    </row>
    <row r="518" spans="15:15" x14ac:dyDescent="0.25">
      <c r="O518" s="60"/>
    </row>
    <row r="519" spans="15:15" x14ac:dyDescent="0.25">
      <c r="O519" s="4"/>
    </row>
    <row r="520" spans="15:15" x14ac:dyDescent="0.25">
      <c r="O520" s="4"/>
    </row>
    <row r="521" spans="15:15" x14ac:dyDescent="0.25">
      <c r="O521" s="4"/>
    </row>
    <row r="522" spans="15:15" x14ac:dyDescent="0.25">
      <c r="O522" s="60"/>
    </row>
    <row r="523" spans="15:15" x14ac:dyDescent="0.25">
      <c r="O523" s="60"/>
    </row>
    <row r="524" spans="15:15" x14ac:dyDescent="0.25">
      <c r="O524" s="4"/>
    </row>
    <row r="525" spans="15:15" x14ac:dyDescent="0.25">
      <c r="O525" s="60"/>
    </row>
    <row r="526" spans="15:15" x14ac:dyDescent="0.25">
      <c r="O526" s="60"/>
    </row>
    <row r="527" spans="15:15" x14ac:dyDescent="0.25">
      <c r="O527" s="60"/>
    </row>
    <row r="528" spans="15:15" x14ac:dyDescent="0.25">
      <c r="O528" s="60"/>
    </row>
    <row r="529" spans="15:15" x14ac:dyDescent="0.25">
      <c r="O529" s="4"/>
    </row>
    <row r="530" spans="15:15" x14ac:dyDescent="0.25">
      <c r="O530" s="60"/>
    </row>
    <row r="531" spans="15:15" x14ac:dyDescent="0.25">
      <c r="O531" s="60"/>
    </row>
    <row r="532" spans="15:15" x14ac:dyDescent="0.25">
      <c r="O532" s="60"/>
    </row>
    <row r="533" spans="15:15" x14ac:dyDescent="0.25">
      <c r="O533" s="4"/>
    </row>
    <row r="534" spans="15:15" x14ac:dyDescent="0.25">
      <c r="O534" s="60"/>
    </row>
    <row r="535" spans="15:15" x14ac:dyDescent="0.25">
      <c r="O535" s="60"/>
    </row>
    <row r="536" spans="15:15" x14ac:dyDescent="0.25">
      <c r="O536" s="60"/>
    </row>
    <row r="537" spans="15:15" x14ac:dyDescent="0.25">
      <c r="O537" s="60"/>
    </row>
    <row r="538" spans="15:15" x14ac:dyDescent="0.25">
      <c r="O538" s="60"/>
    </row>
    <row r="539" spans="15:15" x14ac:dyDescent="0.25">
      <c r="O539" s="60"/>
    </row>
    <row r="540" spans="15:15" x14ac:dyDescent="0.25">
      <c r="O540" s="60"/>
    </row>
    <row r="541" spans="15:15" x14ac:dyDescent="0.25">
      <c r="O541" s="60"/>
    </row>
    <row r="542" spans="15:15" x14ac:dyDescent="0.25">
      <c r="O542" s="60"/>
    </row>
    <row r="543" spans="15:15" x14ac:dyDescent="0.25">
      <c r="O543" s="60"/>
    </row>
    <row r="544" spans="15:15" x14ac:dyDescent="0.25">
      <c r="O544" s="4"/>
    </row>
    <row r="545" spans="15:15" x14ac:dyDescent="0.25">
      <c r="O545" s="60"/>
    </row>
    <row r="546" spans="15:15" x14ac:dyDescent="0.25">
      <c r="O546" s="60"/>
    </row>
    <row r="547" spans="15:15" x14ac:dyDescent="0.25">
      <c r="O547" s="4"/>
    </row>
    <row r="548" spans="15:15" x14ac:dyDescent="0.25">
      <c r="O548" s="4"/>
    </row>
    <row r="549" spans="15:15" x14ac:dyDescent="0.25">
      <c r="O549" s="4"/>
    </row>
    <row r="550" spans="15:15" x14ac:dyDescent="0.25">
      <c r="O550" s="60"/>
    </row>
    <row r="551" spans="15:15" x14ac:dyDescent="0.25">
      <c r="O551" s="60"/>
    </row>
    <row r="552" spans="15:15" x14ac:dyDescent="0.25">
      <c r="O552" s="4"/>
    </row>
    <row r="553" spans="15:15" x14ac:dyDescent="0.25">
      <c r="O553" s="4"/>
    </row>
    <row r="554" spans="15:15" x14ac:dyDescent="0.25">
      <c r="O554" s="4"/>
    </row>
    <row r="555" spans="15:15" x14ac:dyDescent="0.25">
      <c r="O555" s="4"/>
    </row>
    <row r="556" spans="15:15" x14ac:dyDescent="0.25">
      <c r="O556" s="4"/>
    </row>
    <row r="557" spans="15:15" x14ac:dyDescent="0.25">
      <c r="O557" s="4"/>
    </row>
    <row r="558" spans="15:15" x14ac:dyDescent="0.25">
      <c r="O558" s="4"/>
    </row>
    <row r="559" spans="15:15" x14ac:dyDescent="0.25">
      <c r="O559" s="4"/>
    </row>
    <row r="560" spans="15:15" x14ac:dyDescent="0.25">
      <c r="O560" s="4"/>
    </row>
    <row r="561" spans="15:15" x14ac:dyDescent="0.25">
      <c r="O561" s="4"/>
    </row>
    <row r="562" spans="15:15" x14ac:dyDescent="0.25">
      <c r="O562" s="4"/>
    </row>
    <row r="563" spans="15:15" x14ac:dyDescent="0.25">
      <c r="O563" s="4"/>
    </row>
    <row r="564" spans="15:15" x14ac:dyDescent="0.25">
      <c r="O564" s="4"/>
    </row>
    <row r="565" spans="15:15" x14ac:dyDescent="0.25">
      <c r="O565" s="4"/>
    </row>
    <row r="566" spans="15:15" x14ac:dyDescent="0.25">
      <c r="O566" s="4"/>
    </row>
    <row r="567" spans="15:15" x14ac:dyDescent="0.25">
      <c r="O567" s="4"/>
    </row>
    <row r="568" spans="15:15" x14ac:dyDescent="0.25">
      <c r="O568" s="4"/>
    </row>
    <row r="569" spans="15:15" x14ac:dyDescent="0.25">
      <c r="O569" s="4"/>
    </row>
    <row r="570" spans="15:15" x14ac:dyDescent="0.25">
      <c r="O570" s="4"/>
    </row>
    <row r="571" spans="15:15" x14ac:dyDescent="0.25">
      <c r="O571" s="4"/>
    </row>
    <row r="572" spans="15:15" x14ac:dyDescent="0.25">
      <c r="O572" s="4"/>
    </row>
    <row r="573" spans="15:15" x14ac:dyDescent="0.25">
      <c r="O573" s="4"/>
    </row>
    <row r="574" spans="15:15" x14ac:dyDescent="0.25">
      <c r="O574" s="4"/>
    </row>
    <row r="575" spans="15:15" x14ac:dyDescent="0.25">
      <c r="O575" s="4"/>
    </row>
    <row r="576" spans="15:15" x14ac:dyDescent="0.25">
      <c r="O576" s="4"/>
    </row>
    <row r="577" spans="15:15" x14ac:dyDescent="0.25">
      <c r="O577" s="4"/>
    </row>
    <row r="578" spans="15:15" x14ac:dyDescent="0.25">
      <c r="O578" s="4"/>
    </row>
    <row r="579" spans="15:15" x14ac:dyDescent="0.25">
      <c r="O579" s="4"/>
    </row>
    <row r="580" spans="15:15" x14ac:dyDescent="0.25">
      <c r="O580" s="4"/>
    </row>
    <row r="581" spans="15:15" x14ac:dyDescent="0.25">
      <c r="O581" s="4"/>
    </row>
    <row r="582" spans="15:15" x14ac:dyDescent="0.25">
      <c r="O582" s="60"/>
    </row>
    <row r="583" spans="15:15" x14ac:dyDescent="0.25">
      <c r="O583" s="4"/>
    </row>
    <row r="584" spans="15:15" x14ac:dyDescent="0.25">
      <c r="O584" s="4"/>
    </row>
    <row r="585" spans="15:15" x14ac:dyDescent="0.25">
      <c r="O585" s="4"/>
    </row>
    <row r="586" spans="15:15" x14ac:dyDescent="0.25">
      <c r="O586" s="4"/>
    </row>
    <row r="587" spans="15:15" x14ac:dyDescent="0.25">
      <c r="O587" s="4"/>
    </row>
    <row r="588" spans="15:15" x14ac:dyDescent="0.25">
      <c r="O588" s="4"/>
    </row>
    <row r="589" spans="15:15" x14ac:dyDescent="0.25">
      <c r="O589" s="4"/>
    </row>
    <row r="590" spans="15:15" x14ac:dyDescent="0.25">
      <c r="O590" s="4"/>
    </row>
    <row r="591" spans="15:15" x14ac:dyDescent="0.25">
      <c r="O591" s="60"/>
    </row>
    <row r="592" spans="15:15" x14ac:dyDescent="0.25">
      <c r="O592" s="60"/>
    </row>
    <row r="593" spans="15:15" x14ac:dyDescent="0.25">
      <c r="O593" s="60"/>
    </row>
    <row r="594" spans="15:15" x14ac:dyDescent="0.25">
      <c r="O594" s="60"/>
    </row>
    <row r="595" spans="15:15" x14ac:dyDescent="0.25">
      <c r="O595" s="60"/>
    </row>
    <row r="596" spans="15:15" x14ac:dyDescent="0.25">
      <c r="O596" s="4"/>
    </row>
    <row r="597" spans="15:15" x14ac:dyDescent="0.25">
      <c r="O597" s="60"/>
    </row>
    <row r="598" spans="15:15" x14ac:dyDescent="0.25">
      <c r="O598" s="60"/>
    </row>
    <row r="599" spans="15:15" x14ac:dyDescent="0.25">
      <c r="O599" s="4"/>
    </row>
    <row r="600" spans="15:15" x14ac:dyDescent="0.25">
      <c r="O600" s="4"/>
    </row>
    <row r="601" spans="15:15" x14ac:dyDescent="0.25">
      <c r="O601" s="4"/>
    </row>
    <row r="602" spans="15:15" x14ac:dyDescent="0.25">
      <c r="O602" s="60"/>
    </row>
    <row r="603" spans="15:15" x14ac:dyDescent="0.25">
      <c r="O603" s="60"/>
    </row>
    <row r="604" spans="15:15" x14ac:dyDescent="0.25">
      <c r="O604" s="60"/>
    </row>
    <row r="605" spans="15:15" x14ac:dyDescent="0.25">
      <c r="O605" s="60"/>
    </row>
    <row r="606" spans="15:15" x14ac:dyDescent="0.25">
      <c r="O606" s="60"/>
    </row>
    <row r="607" spans="15:15" x14ac:dyDescent="0.25">
      <c r="O607" s="60"/>
    </row>
    <row r="608" spans="15:15" x14ac:dyDescent="0.25">
      <c r="O608" s="60"/>
    </row>
    <row r="609" spans="15:15" x14ac:dyDescent="0.25">
      <c r="O609" s="60"/>
    </row>
    <row r="610" spans="15:15" x14ac:dyDescent="0.25">
      <c r="O610" s="60"/>
    </row>
    <row r="611" spans="15:15" x14ac:dyDescent="0.25">
      <c r="O611" s="60"/>
    </row>
    <row r="612" spans="15:15" x14ac:dyDescent="0.25">
      <c r="O612" s="4"/>
    </row>
    <row r="613" spans="15:15" x14ac:dyDescent="0.25">
      <c r="O613" s="60"/>
    </row>
    <row r="614" spans="15:15" x14ac:dyDescent="0.25">
      <c r="O614" s="60"/>
    </row>
    <row r="615" spans="15:15" x14ac:dyDescent="0.25">
      <c r="O615" s="4"/>
    </row>
    <row r="616" spans="15:15" x14ac:dyDescent="0.25">
      <c r="O616" s="60"/>
    </row>
    <row r="617" spans="15:15" x14ac:dyDescent="0.25">
      <c r="O617" s="4"/>
    </row>
    <row r="618" spans="15:15" x14ac:dyDescent="0.25">
      <c r="O618" s="4"/>
    </row>
    <row r="619" spans="15:15" x14ac:dyDescent="0.25">
      <c r="O619" s="4"/>
    </row>
    <row r="620" spans="15:15" x14ac:dyDescent="0.25">
      <c r="O620" s="4"/>
    </row>
    <row r="621" spans="15:15" x14ac:dyDescent="0.25">
      <c r="O621" s="4"/>
    </row>
    <row r="622" spans="15:15" x14ac:dyDescent="0.25">
      <c r="O622" s="4"/>
    </row>
    <row r="623" spans="15:15" x14ac:dyDescent="0.25">
      <c r="O623" s="4"/>
    </row>
    <row r="624" spans="15:15" x14ac:dyDescent="0.25">
      <c r="O624" s="4"/>
    </row>
    <row r="625" spans="15:15" x14ac:dyDescent="0.25">
      <c r="O625" s="4"/>
    </row>
    <row r="626" spans="15:15" x14ac:dyDescent="0.25">
      <c r="O626" s="4"/>
    </row>
    <row r="627" spans="15:15" x14ac:dyDescent="0.25">
      <c r="O627" s="4"/>
    </row>
    <row r="628" spans="15:15" x14ac:dyDescent="0.25">
      <c r="O628" s="4"/>
    </row>
    <row r="629" spans="15:15" x14ac:dyDescent="0.25">
      <c r="O629" s="60"/>
    </row>
    <row r="630" spans="15:15" x14ac:dyDescent="0.25">
      <c r="O630" s="60"/>
    </row>
    <row r="631" spans="15:15" x14ac:dyDescent="0.25">
      <c r="O631" s="60"/>
    </row>
    <row r="632" spans="15:15" x14ac:dyDescent="0.25">
      <c r="O632" s="60"/>
    </row>
    <row r="633" spans="15:15" x14ac:dyDescent="0.25">
      <c r="O633" s="60"/>
    </row>
    <row r="634" spans="15:15" x14ac:dyDescent="0.25">
      <c r="O634" s="60"/>
    </row>
    <row r="635" spans="15:15" x14ac:dyDescent="0.25">
      <c r="O635" s="4"/>
    </row>
    <row r="636" spans="15:15" x14ac:dyDescent="0.25">
      <c r="O636" s="60"/>
    </row>
    <row r="637" spans="15:15" x14ac:dyDescent="0.25">
      <c r="O637" s="60"/>
    </row>
    <row r="638" spans="15:15" x14ac:dyDescent="0.25">
      <c r="O638" s="60"/>
    </row>
    <row r="639" spans="15:15" x14ac:dyDescent="0.25">
      <c r="O639" s="60"/>
    </row>
    <row r="640" spans="15:15" x14ac:dyDescent="0.25">
      <c r="O640" s="60"/>
    </row>
    <row r="641" spans="15:15" x14ac:dyDescent="0.25">
      <c r="O641" s="60"/>
    </row>
    <row r="642" spans="15:15" x14ac:dyDescent="0.25">
      <c r="O642" s="60"/>
    </row>
    <row r="643" spans="15:15" x14ac:dyDescent="0.25">
      <c r="O643" s="60"/>
    </row>
    <row r="644" spans="15:15" x14ac:dyDescent="0.25">
      <c r="O644" s="4"/>
    </row>
    <row r="645" spans="15:15" x14ac:dyDescent="0.25">
      <c r="O645" s="60"/>
    </row>
    <row r="646" spans="15:15" x14ac:dyDescent="0.25">
      <c r="O646" s="60"/>
    </row>
    <row r="647" spans="15:15" x14ac:dyDescent="0.25">
      <c r="O647" s="60"/>
    </row>
    <row r="648" spans="15:15" x14ac:dyDescent="0.25">
      <c r="O648" s="60"/>
    </row>
    <row r="649" spans="15:15" x14ac:dyDescent="0.25">
      <c r="O649" s="60"/>
    </row>
    <row r="650" spans="15:15" x14ac:dyDescent="0.25">
      <c r="O650" s="60"/>
    </row>
    <row r="651" spans="15:15" x14ac:dyDescent="0.25">
      <c r="O651" s="4"/>
    </row>
    <row r="652" spans="15:15" x14ac:dyDescent="0.25">
      <c r="O652" s="4"/>
    </row>
    <row r="653" spans="15:15" x14ac:dyDescent="0.25">
      <c r="O653" s="60"/>
    </row>
    <row r="654" spans="15:15" x14ac:dyDescent="0.25">
      <c r="O654" s="60"/>
    </row>
    <row r="655" spans="15:15" x14ac:dyDescent="0.25">
      <c r="O655" s="60"/>
    </row>
    <row r="656" spans="15:15" x14ac:dyDescent="0.25">
      <c r="O656" s="60"/>
    </row>
    <row r="657" spans="15:15" x14ac:dyDescent="0.25">
      <c r="O657" s="4"/>
    </row>
    <row r="658" spans="15:15" x14ac:dyDescent="0.25">
      <c r="O658" s="60"/>
    </row>
    <row r="659" spans="15:15" x14ac:dyDescent="0.25">
      <c r="O659" s="60"/>
    </row>
    <row r="660" spans="15:15" x14ac:dyDescent="0.25">
      <c r="O660" s="4"/>
    </row>
    <row r="661" spans="15:15" x14ac:dyDescent="0.25">
      <c r="O661" s="4"/>
    </row>
    <row r="662" spans="15:15" x14ac:dyDescent="0.25">
      <c r="O662" s="4"/>
    </row>
    <row r="663" spans="15:15" x14ac:dyDescent="0.25">
      <c r="O663" s="4"/>
    </row>
    <row r="664" spans="15:15" x14ac:dyDescent="0.25">
      <c r="O664" s="4"/>
    </row>
    <row r="665" spans="15:15" x14ac:dyDescent="0.25">
      <c r="O665" s="4"/>
    </row>
    <row r="666" spans="15:15" x14ac:dyDescent="0.25">
      <c r="O666" s="4"/>
    </row>
    <row r="667" spans="15:15" x14ac:dyDescent="0.25">
      <c r="O667" s="4"/>
    </row>
    <row r="668" spans="15:15" x14ac:dyDescent="0.25">
      <c r="O668" s="4"/>
    </row>
    <row r="669" spans="15:15" x14ac:dyDescent="0.25">
      <c r="O669" s="4"/>
    </row>
    <row r="670" spans="15:15" x14ac:dyDescent="0.25">
      <c r="O670" s="4"/>
    </row>
    <row r="671" spans="15:15" x14ac:dyDescent="0.25">
      <c r="O671" s="4"/>
    </row>
    <row r="672" spans="15:15" x14ac:dyDescent="0.25">
      <c r="O672" s="4"/>
    </row>
    <row r="673" spans="15:15" x14ac:dyDescent="0.25">
      <c r="O673" s="60"/>
    </row>
    <row r="674" spans="15:15" x14ac:dyDescent="0.25">
      <c r="O674" s="60"/>
    </row>
    <row r="675" spans="15:15" x14ac:dyDescent="0.25">
      <c r="O675" s="4"/>
    </row>
    <row r="676" spans="15:15" x14ac:dyDescent="0.25">
      <c r="O676" s="60"/>
    </row>
    <row r="677" spans="15:15" x14ac:dyDescent="0.25">
      <c r="O677" s="60"/>
    </row>
    <row r="678" spans="15:15" x14ac:dyDescent="0.25">
      <c r="O678" s="60"/>
    </row>
    <row r="679" spans="15:15" x14ac:dyDescent="0.25">
      <c r="O679" s="4"/>
    </row>
    <row r="680" spans="15:15" x14ac:dyDescent="0.25">
      <c r="O680" s="60"/>
    </row>
    <row r="681" spans="15:15" x14ac:dyDescent="0.25">
      <c r="O681" s="4"/>
    </row>
    <row r="682" spans="15:15" x14ac:dyDescent="0.25">
      <c r="O682" s="4"/>
    </row>
    <row r="683" spans="15:15" x14ac:dyDescent="0.25">
      <c r="O683" s="4"/>
    </row>
    <row r="684" spans="15:15" x14ac:dyDescent="0.25">
      <c r="O684" s="4"/>
    </row>
    <row r="685" spans="15:15" x14ac:dyDescent="0.25">
      <c r="O685" s="60"/>
    </row>
    <row r="686" spans="15:15" x14ac:dyDescent="0.25">
      <c r="O686" s="60"/>
    </row>
    <row r="687" spans="15:15" x14ac:dyDescent="0.25">
      <c r="O687" s="60"/>
    </row>
    <row r="688" spans="15:15" x14ac:dyDescent="0.25">
      <c r="O688" s="60"/>
    </row>
    <row r="689" spans="15:15" x14ac:dyDescent="0.25">
      <c r="O689" s="60"/>
    </row>
    <row r="690" spans="15:15" x14ac:dyDescent="0.25">
      <c r="O690" s="60"/>
    </row>
    <row r="691" spans="15:15" x14ac:dyDescent="0.25">
      <c r="O691" s="60"/>
    </row>
    <row r="692" spans="15:15" x14ac:dyDescent="0.25">
      <c r="O692" s="60"/>
    </row>
    <row r="693" spans="15:15" x14ac:dyDescent="0.25">
      <c r="O693" s="60"/>
    </row>
    <row r="694" spans="15:15" x14ac:dyDescent="0.25">
      <c r="O694" s="60"/>
    </row>
    <row r="695" spans="15:15" x14ac:dyDescent="0.25">
      <c r="O695" s="60"/>
    </row>
    <row r="696" spans="15:15" x14ac:dyDescent="0.25">
      <c r="O696" s="60"/>
    </row>
    <row r="697" spans="15:15" x14ac:dyDescent="0.25">
      <c r="O697" s="60"/>
    </row>
    <row r="698" spans="15:15" x14ac:dyDescent="0.25">
      <c r="O698" s="60"/>
    </row>
    <row r="699" spans="15:15" x14ac:dyDescent="0.25">
      <c r="O699" s="60"/>
    </row>
    <row r="700" spans="15:15" x14ac:dyDescent="0.25">
      <c r="O700" s="60"/>
    </row>
    <row r="701" spans="15:15" x14ac:dyDescent="0.25">
      <c r="O701" s="60"/>
    </row>
    <row r="702" spans="15:15" x14ac:dyDescent="0.25">
      <c r="O702" s="4"/>
    </row>
    <row r="703" spans="15:15" x14ac:dyDescent="0.25">
      <c r="O703" s="4"/>
    </row>
    <row r="704" spans="15:15" x14ac:dyDescent="0.25">
      <c r="O704" s="60"/>
    </row>
    <row r="705" spans="15:15" x14ac:dyDescent="0.25">
      <c r="O705" s="60"/>
    </row>
    <row r="706" spans="15:15" x14ac:dyDescent="0.25">
      <c r="O706" s="60"/>
    </row>
    <row r="707" spans="15:15" x14ac:dyDescent="0.25">
      <c r="O707" s="60"/>
    </row>
    <row r="708" spans="15:15" x14ac:dyDescent="0.25">
      <c r="O708" s="60"/>
    </row>
    <row r="709" spans="15:15" x14ac:dyDescent="0.25">
      <c r="O709" s="60"/>
    </row>
    <row r="710" spans="15:15" x14ac:dyDescent="0.25">
      <c r="O710" s="4"/>
    </row>
    <row r="711" spans="15:15" x14ac:dyDescent="0.25">
      <c r="O711" s="4"/>
    </row>
    <row r="712" spans="15:15" x14ac:dyDescent="0.25">
      <c r="O712" s="60"/>
    </row>
    <row r="713" spans="15:15" x14ac:dyDescent="0.25">
      <c r="O713" s="60"/>
    </row>
    <row r="714" spans="15:15" x14ac:dyDescent="0.25">
      <c r="O714" s="60"/>
    </row>
    <row r="715" spans="15:15" x14ac:dyDescent="0.25">
      <c r="O715" s="60"/>
    </row>
    <row r="716" spans="15:15" x14ac:dyDescent="0.25">
      <c r="O716" s="4"/>
    </row>
    <row r="717" spans="15:15" x14ac:dyDescent="0.25">
      <c r="O717" s="4"/>
    </row>
    <row r="718" spans="15:15" x14ac:dyDescent="0.25">
      <c r="O718" s="4"/>
    </row>
    <row r="719" spans="15:15" x14ac:dyDescent="0.25">
      <c r="O719" s="4"/>
    </row>
    <row r="720" spans="15:15" x14ac:dyDescent="0.25">
      <c r="O720" s="4"/>
    </row>
    <row r="721" spans="15:15" x14ac:dyDescent="0.25">
      <c r="O721" s="60"/>
    </row>
    <row r="722" spans="15:15" x14ac:dyDescent="0.25">
      <c r="O722" s="4"/>
    </row>
    <row r="723" spans="15:15" x14ac:dyDescent="0.25">
      <c r="O723" s="4"/>
    </row>
    <row r="724" spans="15:15" x14ac:dyDescent="0.25">
      <c r="O724" s="60"/>
    </row>
    <row r="725" spans="15:15" x14ac:dyDescent="0.25">
      <c r="O725" s="4"/>
    </row>
    <row r="726" spans="15:15" x14ac:dyDescent="0.25">
      <c r="O726" s="60"/>
    </row>
    <row r="727" spans="15:15" x14ac:dyDescent="0.25">
      <c r="O727" s="60"/>
    </row>
    <row r="728" spans="15:15" x14ac:dyDescent="0.25">
      <c r="O728" s="4"/>
    </row>
    <row r="729" spans="15:15" x14ac:dyDescent="0.25">
      <c r="O729" s="60"/>
    </row>
    <row r="730" spans="15:15" x14ac:dyDescent="0.25">
      <c r="O730" s="60"/>
    </row>
    <row r="731" spans="15:15" x14ac:dyDescent="0.25">
      <c r="O731" s="4"/>
    </row>
    <row r="732" spans="15:15" x14ac:dyDescent="0.25">
      <c r="O732" s="60"/>
    </row>
    <row r="733" spans="15:15" x14ac:dyDescent="0.25">
      <c r="O733" s="60"/>
    </row>
    <row r="734" spans="15:15" x14ac:dyDescent="0.25">
      <c r="O734" s="4"/>
    </row>
    <row r="735" spans="15:15" x14ac:dyDescent="0.25">
      <c r="O735" s="60"/>
    </row>
    <row r="736" spans="15:15" x14ac:dyDescent="0.25">
      <c r="O736" s="4"/>
    </row>
    <row r="737" spans="15:15" x14ac:dyDescent="0.25">
      <c r="O737" s="60"/>
    </row>
    <row r="738" spans="15:15" x14ac:dyDescent="0.25">
      <c r="O738" s="60"/>
    </row>
    <row r="739" spans="15:15" x14ac:dyDescent="0.25">
      <c r="O739" s="60"/>
    </row>
    <row r="740" spans="15:15" x14ac:dyDescent="0.25">
      <c r="O740" s="60"/>
    </row>
    <row r="741" spans="15:15" x14ac:dyDescent="0.25">
      <c r="O741" s="4"/>
    </row>
    <row r="742" spans="15:15" x14ac:dyDescent="0.25">
      <c r="O742" s="4"/>
    </row>
    <row r="743" spans="15:15" x14ac:dyDescent="0.25">
      <c r="O743" s="60"/>
    </row>
    <row r="744" spans="15:15" x14ac:dyDescent="0.25">
      <c r="O744" s="60"/>
    </row>
    <row r="745" spans="15:15" x14ac:dyDescent="0.25">
      <c r="O745" s="60"/>
    </row>
    <row r="746" spans="15:15" x14ac:dyDescent="0.25">
      <c r="O746" s="60"/>
    </row>
    <row r="747" spans="15:15" x14ac:dyDescent="0.25">
      <c r="O747" s="60"/>
    </row>
    <row r="748" spans="15:15" x14ac:dyDescent="0.25">
      <c r="O748" s="60"/>
    </row>
    <row r="749" spans="15:15" x14ac:dyDescent="0.25">
      <c r="O749" s="60"/>
    </row>
    <row r="750" spans="15:15" x14ac:dyDescent="0.25">
      <c r="O750" s="60"/>
    </row>
    <row r="751" spans="15:15" x14ac:dyDescent="0.25">
      <c r="O751" s="60"/>
    </row>
    <row r="752" spans="15:15" x14ac:dyDescent="0.25">
      <c r="O752" s="60"/>
    </row>
    <row r="753" spans="15:15" x14ac:dyDescent="0.25">
      <c r="O753" s="60"/>
    </row>
    <row r="754" spans="15:15" x14ac:dyDescent="0.25">
      <c r="O754" s="60"/>
    </row>
    <row r="755" spans="15:15" x14ac:dyDescent="0.25">
      <c r="O755" s="60"/>
    </row>
    <row r="756" spans="15:15" x14ac:dyDescent="0.25">
      <c r="O756" s="4"/>
    </row>
    <row r="757" spans="15:15" x14ac:dyDescent="0.25">
      <c r="O757" s="60"/>
    </row>
    <row r="758" spans="15:15" x14ac:dyDescent="0.25">
      <c r="O758" s="60"/>
    </row>
    <row r="759" spans="15:15" x14ac:dyDescent="0.25">
      <c r="O759" s="60"/>
    </row>
    <row r="760" spans="15:15" x14ac:dyDescent="0.25">
      <c r="O760" s="4"/>
    </row>
    <row r="761" spans="15:15" x14ac:dyDescent="0.25">
      <c r="O761" s="60"/>
    </row>
    <row r="762" spans="15:15" x14ac:dyDescent="0.25">
      <c r="O762" s="60"/>
    </row>
    <row r="763" spans="15:15" x14ac:dyDescent="0.25">
      <c r="O763" s="4"/>
    </row>
    <row r="764" spans="15:15" x14ac:dyDescent="0.25">
      <c r="O764" s="4"/>
    </row>
    <row r="765" spans="15:15" x14ac:dyDescent="0.25">
      <c r="O765" s="60"/>
    </row>
    <row r="766" spans="15:15" x14ac:dyDescent="0.25">
      <c r="O766" s="60"/>
    </row>
    <row r="767" spans="15:15" x14ac:dyDescent="0.25">
      <c r="O767" s="60"/>
    </row>
    <row r="768" spans="15:15" x14ac:dyDescent="0.25">
      <c r="O768" s="4"/>
    </row>
    <row r="769" spans="15:15" x14ac:dyDescent="0.25">
      <c r="O769" s="4"/>
    </row>
    <row r="770" spans="15:15" x14ac:dyDescent="0.25">
      <c r="O770" s="4"/>
    </row>
    <row r="771" spans="15:15" x14ac:dyDescent="0.25">
      <c r="O771" s="60"/>
    </row>
    <row r="772" spans="15:15" x14ac:dyDescent="0.25">
      <c r="O772" s="4"/>
    </row>
    <row r="773" spans="15:15" x14ac:dyDescent="0.25">
      <c r="O773" s="60"/>
    </row>
    <row r="774" spans="15:15" x14ac:dyDescent="0.25">
      <c r="O774" s="4"/>
    </row>
    <row r="775" spans="15:15" x14ac:dyDescent="0.25">
      <c r="O775" s="4"/>
    </row>
    <row r="776" spans="15:15" x14ac:dyDescent="0.25">
      <c r="O776" s="60"/>
    </row>
    <row r="777" spans="15:15" x14ac:dyDescent="0.25">
      <c r="O777" s="60"/>
    </row>
    <row r="778" spans="15:15" x14ac:dyDescent="0.25">
      <c r="O778" s="60"/>
    </row>
    <row r="779" spans="15:15" x14ac:dyDescent="0.25">
      <c r="O779" s="4"/>
    </row>
    <row r="780" spans="15:15" x14ac:dyDescent="0.25">
      <c r="O780" s="4"/>
    </row>
    <row r="781" spans="15:15" x14ac:dyDescent="0.25">
      <c r="O781" s="60"/>
    </row>
    <row r="782" spans="15:15" x14ac:dyDescent="0.25">
      <c r="O782" s="60"/>
    </row>
    <row r="783" spans="15:15" x14ac:dyDescent="0.25">
      <c r="O783" s="60"/>
    </row>
    <row r="784" spans="15:15" x14ac:dyDescent="0.25">
      <c r="O784" s="4"/>
    </row>
    <row r="785" spans="15:15" x14ac:dyDescent="0.25">
      <c r="O785" s="60"/>
    </row>
    <row r="786" spans="15:15" x14ac:dyDescent="0.25">
      <c r="O786" s="60"/>
    </row>
    <row r="787" spans="15:15" x14ac:dyDescent="0.25">
      <c r="O787" s="60"/>
    </row>
    <row r="788" spans="15:15" x14ac:dyDescent="0.25">
      <c r="O788" s="4"/>
    </row>
    <row r="789" spans="15:15" x14ac:dyDescent="0.25">
      <c r="O789" s="60"/>
    </row>
    <row r="790" spans="15:15" x14ac:dyDescent="0.25">
      <c r="O790" s="60"/>
    </row>
    <row r="791" spans="15:15" x14ac:dyDescent="0.25">
      <c r="O791" s="4"/>
    </row>
    <row r="792" spans="15:15" x14ac:dyDescent="0.25">
      <c r="O792" s="4"/>
    </row>
    <row r="793" spans="15:15" x14ac:dyDescent="0.25">
      <c r="O793" s="4"/>
    </row>
    <row r="794" spans="15:15" x14ac:dyDescent="0.25">
      <c r="O794" s="4"/>
    </row>
    <row r="795" spans="15:15" x14ac:dyDescent="0.25">
      <c r="O795" s="60"/>
    </row>
    <row r="796" spans="15:15" x14ac:dyDescent="0.25">
      <c r="O796" s="60"/>
    </row>
    <row r="797" spans="15:15" x14ac:dyDescent="0.25">
      <c r="O797" s="60"/>
    </row>
    <row r="798" spans="15:15" x14ac:dyDescent="0.25">
      <c r="O798" s="4"/>
    </row>
    <row r="799" spans="15:15" x14ac:dyDescent="0.25">
      <c r="O799" s="60"/>
    </row>
    <row r="800" spans="15:15" x14ac:dyDescent="0.25">
      <c r="O800" s="60"/>
    </row>
    <row r="801" spans="15:15" x14ac:dyDescent="0.25">
      <c r="O801" s="4"/>
    </row>
    <row r="802" spans="15:15" x14ac:dyDescent="0.25">
      <c r="O802" s="60"/>
    </row>
    <row r="803" spans="15:15" x14ac:dyDescent="0.25">
      <c r="O803" s="4"/>
    </row>
    <row r="804" spans="15:15" x14ac:dyDescent="0.25">
      <c r="O804" s="60"/>
    </row>
    <row r="805" spans="15:15" x14ac:dyDescent="0.25">
      <c r="O805" s="60"/>
    </row>
    <row r="806" spans="15:15" x14ac:dyDescent="0.25">
      <c r="O806" s="60"/>
    </row>
    <row r="807" spans="15:15" x14ac:dyDescent="0.25">
      <c r="O807" s="60"/>
    </row>
    <row r="808" spans="15:15" x14ac:dyDescent="0.25">
      <c r="O808" s="60"/>
    </row>
    <row r="809" spans="15:15" x14ac:dyDescent="0.25">
      <c r="O809" s="60"/>
    </row>
    <row r="810" spans="15:15" x14ac:dyDescent="0.25">
      <c r="O810" s="60"/>
    </row>
    <row r="811" spans="15:15" x14ac:dyDescent="0.25">
      <c r="O811" s="60"/>
    </row>
    <row r="812" spans="15:15" x14ac:dyDescent="0.25">
      <c r="O812" s="4"/>
    </row>
    <row r="813" spans="15:15" x14ac:dyDescent="0.25">
      <c r="O813" s="60"/>
    </row>
    <row r="814" spans="15:15" x14ac:dyDescent="0.25">
      <c r="O814" s="60"/>
    </row>
    <row r="815" spans="15:15" x14ac:dyDescent="0.25">
      <c r="O815" s="60"/>
    </row>
    <row r="816" spans="15:15" x14ac:dyDescent="0.25">
      <c r="O816" s="60"/>
    </row>
    <row r="817" spans="15:15" x14ac:dyDescent="0.25">
      <c r="O817" s="60"/>
    </row>
    <row r="818" spans="15:15" x14ac:dyDescent="0.25">
      <c r="O818" s="60"/>
    </row>
    <row r="819" spans="15:15" x14ac:dyDescent="0.25">
      <c r="O819" s="60"/>
    </row>
    <row r="820" spans="15:15" x14ac:dyDescent="0.25">
      <c r="O820" s="4"/>
    </row>
    <row r="821" spans="15:15" x14ac:dyDescent="0.25">
      <c r="O821" s="60"/>
    </row>
    <row r="822" spans="15:15" x14ac:dyDescent="0.25">
      <c r="O822" s="60"/>
    </row>
    <row r="823" spans="15:15" x14ac:dyDescent="0.25">
      <c r="O823" s="60"/>
    </row>
    <row r="824" spans="15:15" x14ac:dyDescent="0.25">
      <c r="O824" s="60"/>
    </row>
    <row r="825" spans="15:15" x14ac:dyDescent="0.25">
      <c r="O825" s="60"/>
    </row>
    <row r="826" spans="15:15" x14ac:dyDescent="0.25">
      <c r="O826" s="60"/>
    </row>
    <row r="827" spans="15:15" x14ac:dyDescent="0.25">
      <c r="O827" s="4"/>
    </row>
    <row r="828" spans="15:15" x14ac:dyDescent="0.25">
      <c r="O828" s="4"/>
    </row>
    <row r="829" spans="15:15" x14ac:dyDescent="0.25">
      <c r="O829" s="60"/>
    </row>
    <row r="830" spans="15:15" x14ac:dyDescent="0.25">
      <c r="O830" s="60"/>
    </row>
    <row r="831" spans="15:15" x14ac:dyDescent="0.25">
      <c r="O831" s="60"/>
    </row>
    <row r="832" spans="15:15" x14ac:dyDescent="0.25">
      <c r="O832" s="60"/>
    </row>
    <row r="833" spans="15:15" x14ac:dyDescent="0.25">
      <c r="O833" s="4"/>
    </row>
    <row r="834" spans="15:15" x14ac:dyDescent="0.25">
      <c r="O834" s="60"/>
    </row>
    <row r="835" spans="15:15" x14ac:dyDescent="0.25">
      <c r="O835" s="60"/>
    </row>
    <row r="836" spans="15:15" x14ac:dyDescent="0.25">
      <c r="O836" s="4"/>
    </row>
    <row r="837" spans="15:15" x14ac:dyDescent="0.25">
      <c r="O837" s="60"/>
    </row>
    <row r="838" spans="15:15" x14ac:dyDescent="0.25">
      <c r="O838" s="60"/>
    </row>
    <row r="839" spans="15:15" x14ac:dyDescent="0.25">
      <c r="O839" s="4"/>
    </row>
    <row r="840" spans="15:15" x14ac:dyDescent="0.25">
      <c r="O840" s="4"/>
    </row>
    <row r="841" spans="15:15" x14ac:dyDescent="0.25">
      <c r="O841" s="4"/>
    </row>
    <row r="842" spans="15:15" x14ac:dyDescent="0.25">
      <c r="O842" s="60"/>
    </row>
    <row r="843" spans="15:15" x14ac:dyDescent="0.25">
      <c r="O843" s="60"/>
    </row>
    <row r="844" spans="15:15" x14ac:dyDescent="0.25">
      <c r="O844" s="4"/>
    </row>
    <row r="845" spans="15:15" x14ac:dyDescent="0.25">
      <c r="O845" s="60"/>
    </row>
    <row r="846" spans="15:15" x14ac:dyDescent="0.25">
      <c r="O846" s="60"/>
    </row>
    <row r="847" spans="15:15" x14ac:dyDescent="0.25">
      <c r="O847" s="60"/>
    </row>
    <row r="848" spans="15:15" x14ac:dyDescent="0.25">
      <c r="O848" s="60"/>
    </row>
    <row r="849" spans="15:15" x14ac:dyDescent="0.25">
      <c r="O849" s="60"/>
    </row>
    <row r="850" spans="15:15" x14ac:dyDescent="0.25">
      <c r="O850" s="60"/>
    </row>
    <row r="851" spans="15:15" x14ac:dyDescent="0.25">
      <c r="O851" s="4"/>
    </row>
    <row r="852" spans="15:15" x14ac:dyDescent="0.25">
      <c r="O852" s="4"/>
    </row>
    <row r="853" spans="15:15" x14ac:dyDescent="0.25">
      <c r="O853" s="4"/>
    </row>
    <row r="854" spans="15:15" x14ac:dyDescent="0.25">
      <c r="O854" s="60"/>
    </row>
    <row r="855" spans="15:15" x14ac:dyDescent="0.25">
      <c r="O855" s="60"/>
    </row>
    <row r="856" spans="15:15" x14ac:dyDescent="0.25">
      <c r="O856" s="4"/>
    </row>
    <row r="857" spans="15:15" x14ac:dyDescent="0.25">
      <c r="O857" s="4"/>
    </row>
    <row r="858" spans="15:15" x14ac:dyDescent="0.25">
      <c r="O858" s="60"/>
    </row>
    <row r="859" spans="15:15" x14ac:dyDescent="0.25">
      <c r="O859" s="60"/>
    </row>
    <row r="860" spans="15:15" x14ac:dyDescent="0.25">
      <c r="O860" s="60"/>
    </row>
    <row r="861" spans="15:15" x14ac:dyDescent="0.25">
      <c r="O861" s="60"/>
    </row>
    <row r="862" spans="15:15" x14ac:dyDescent="0.25">
      <c r="O862" s="4"/>
    </row>
    <row r="863" spans="15:15" x14ac:dyDescent="0.25">
      <c r="O863" s="60"/>
    </row>
    <row r="864" spans="15:15" x14ac:dyDescent="0.25">
      <c r="O864" s="4"/>
    </row>
    <row r="865" spans="15:15" x14ac:dyDescent="0.25">
      <c r="O865" s="60"/>
    </row>
    <row r="866" spans="15:15" x14ac:dyDescent="0.25">
      <c r="O866" s="60"/>
    </row>
    <row r="867" spans="15:15" x14ac:dyDescent="0.25">
      <c r="O867" s="60"/>
    </row>
    <row r="868" spans="15:15" x14ac:dyDescent="0.25">
      <c r="O868" s="4"/>
    </row>
    <row r="869" spans="15:15" x14ac:dyDescent="0.25">
      <c r="O869" s="60"/>
    </row>
    <row r="870" spans="15:15" x14ac:dyDescent="0.25">
      <c r="O870" s="4"/>
    </row>
    <row r="871" spans="15:15" x14ac:dyDescent="0.25">
      <c r="O871" s="4"/>
    </row>
    <row r="872" spans="15:15" x14ac:dyDescent="0.25">
      <c r="O872" s="60"/>
    </row>
    <row r="873" spans="15:15" x14ac:dyDescent="0.25">
      <c r="O873" s="60"/>
    </row>
    <row r="874" spans="15:15" x14ac:dyDescent="0.25">
      <c r="O874" s="60"/>
    </row>
    <row r="875" spans="15:15" x14ac:dyDescent="0.25">
      <c r="O875" s="4"/>
    </row>
    <row r="876" spans="15:15" x14ac:dyDescent="0.25">
      <c r="O876" s="60"/>
    </row>
    <row r="877" spans="15:15" x14ac:dyDescent="0.25">
      <c r="O877" s="60"/>
    </row>
    <row r="878" spans="15:15" x14ac:dyDescent="0.25">
      <c r="O878" s="60"/>
    </row>
    <row r="879" spans="15:15" x14ac:dyDescent="0.25">
      <c r="O879" s="4"/>
    </row>
    <row r="880" spans="15:15" x14ac:dyDescent="0.25">
      <c r="O880" s="4"/>
    </row>
    <row r="881" spans="15:15" x14ac:dyDescent="0.25">
      <c r="O881" s="4"/>
    </row>
    <row r="882" spans="15:15" x14ac:dyDescent="0.25">
      <c r="O882" s="60"/>
    </row>
    <row r="883" spans="15:15" x14ac:dyDescent="0.25">
      <c r="O883" s="60"/>
    </row>
    <row r="884" spans="15:15" x14ac:dyDescent="0.25">
      <c r="O884" s="60"/>
    </row>
    <row r="885" spans="15:15" x14ac:dyDescent="0.25">
      <c r="O885" s="4"/>
    </row>
    <row r="886" spans="15:15" x14ac:dyDescent="0.25">
      <c r="O886" s="4"/>
    </row>
    <row r="887" spans="15:15" x14ac:dyDescent="0.25">
      <c r="O887" s="4"/>
    </row>
    <row r="888" spans="15:15" x14ac:dyDescent="0.25">
      <c r="O888" s="60"/>
    </row>
    <row r="889" spans="15:15" x14ac:dyDescent="0.25">
      <c r="O889" s="4"/>
    </row>
    <row r="890" spans="15:15" x14ac:dyDescent="0.25">
      <c r="O890" s="60"/>
    </row>
    <row r="891" spans="15:15" x14ac:dyDescent="0.25">
      <c r="O891" s="60"/>
    </row>
    <row r="892" spans="15:15" x14ac:dyDescent="0.25">
      <c r="O892" s="60"/>
    </row>
    <row r="893" spans="15:15" x14ac:dyDescent="0.25">
      <c r="O893" s="60"/>
    </row>
    <row r="894" spans="15:15" x14ac:dyDescent="0.25">
      <c r="O894" s="4"/>
    </row>
    <row r="895" spans="15:15" x14ac:dyDescent="0.25">
      <c r="O895" s="60"/>
    </row>
    <row r="896" spans="15:15" x14ac:dyDescent="0.25">
      <c r="O896" s="60"/>
    </row>
    <row r="897" spans="15:15" x14ac:dyDescent="0.25">
      <c r="O897" s="60"/>
    </row>
    <row r="898" spans="15:15" x14ac:dyDescent="0.25">
      <c r="O898" s="60"/>
    </row>
    <row r="899" spans="15:15" x14ac:dyDescent="0.25">
      <c r="O899" s="60"/>
    </row>
    <row r="900" spans="15:15" x14ac:dyDescent="0.25">
      <c r="O900" s="60"/>
    </row>
    <row r="901" spans="15:15" x14ac:dyDescent="0.25">
      <c r="O901" s="4"/>
    </row>
    <row r="902" spans="15:15" x14ac:dyDescent="0.25">
      <c r="O902" s="4"/>
    </row>
    <row r="903" spans="15:15" x14ac:dyDescent="0.25">
      <c r="O903" s="60"/>
    </row>
    <row r="904" spans="15:15" x14ac:dyDescent="0.25">
      <c r="O904" s="4"/>
    </row>
    <row r="905" spans="15:15" x14ac:dyDescent="0.25">
      <c r="O905" s="4"/>
    </row>
    <row r="906" spans="15:15" x14ac:dyDescent="0.25">
      <c r="O906" s="60"/>
    </row>
    <row r="907" spans="15:15" x14ac:dyDescent="0.25">
      <c r="O907" s="60"/>
    </row>
    <row r="908" spans="15:15" x14ac:dyDescent="0.25">
      <c r="O908" s="60"/>
    </row>
    <row r="909" spans="15:15" x14ac:dyDescent="0.25">
      <c r="O909" s="60"/>
    </row>
    <row r="910" spans="15:15" x14ac:dyDescent="0.25">
      <c r="O910" s="60"/>
    </row>
    <row r="911" spans="15:15" x14ac:dyDescent="0.25">
      <c r="O911" s="4"/>
    </row>
    <row r="912" spans="15:15" x14ac:dyDescent="0.25">
      <c r="O912" s="4"/>
    </row>
    <row r="913" spans="15:15" x14ac:dyDescent="0.25">
      <c r="O913" s="4"/>
    </row>
    <row r="914" spans="15:15" x14ac:dyDescent="0.25">
      <c r="O914" s="60"/>
    </row>
    <row r="915" spans="15:15" x14ac:dyDescent="0.25">
      <c r="O915" s="4"/>
    </row>
    <row r="916" spans="15:15" x14ac:dyDescent="0.25">
      <c r="O916" s="4"/>
    </row>
    <row r="917" spans="15:15" x14ac:dyDescent="0.25">
      <c r="O917" s="4"/>
    </row>
    <row r="918" spans="15:15" x14ac:dyDescent="0.25">
      <c r="O918" s="4"/>
    </row>
    <row r="919" spans="15:15" x14ac:dyDescent="0.25">
      <c r="O919" s="4"/>
    </row>
    <row r="920" spans="15:15" x14ac:dyDescent="0.25">
      <c r="O920" s="4"/>
    </row>
    <row r="921" spans="15:15" x14ac:dyDescent="0.25">
      <c r="O921" s="4"/>
    </row>
    <row r="922" spans="15:15" x14ac:dyDescent="0.25">
      <c r="O922" s="4"/>
    </row>
    <row r="923" spans="15:15" x14ac:dyDescent="0.25">
      <c r="O923" s="4"/>
    </row>
    <row r="924" spans="15:15" x14ac:dyDescent="0.25">
      <c r="O924" s="4"/>
    </row>
    <row r="925" spans="15:15" x14ac:dyDescent="0.25">
      <c r="O925" s="4"/>
    </row>
    <row r="926" spans="15:15" x14ac:dyDescent="0.25">
      <c r="O926" s="4"/>
    </row>
    <row r="927" spans="15:15" x14ac:dyDescent="0.25">
      <c r="O927" s="4"/>
    </row>
    <row r="928" spans="15:15" x14ac:dyDescent="0.25">
      <c r="O928" s="60"/>
    </row>
    <row r="929" spans="15:15" x14ac:dyDescent="0.25">
      <c r="O929" s="4"/>
    </row>
    <row r="930" spans="15:15" x14ac:dyDescent="0.25">
      <c r="O930" s="60"/>
    </row>
    <row r="931" spans="15:15" x14ac:dyDescent="0.25">
      <c r="O931" s="4"/>
    </row>
    <row r="932" spans="15:15" x14ac:dyDescent="0.25">
      <c r="O932" s="60"/>
    </row>
    <row r="933" spans="15:15" x14ac:dyDescent="0.25">
      <c r="O933" s="60"/>
    </row>
    <row r="934" spans="15:15" x14ac:dyDescent="0.25">
      <c r="O934" s="60"/>
    </row>
    <row r="935" spans="15:15" x14ac:dyDescent="0.25">
      <c r="O935" s="60"/>
    </row>
    <row r="936" spans="15:15" x14ac:dyDescent="0.25">
      <c r="O936" s="4"/>
    </row>
    <row r="937" spans="15:15" x14ac:dyDescent="0.25">
      <c r="O937" s="60"/>
    </row>
    <row r="938" spans="15:15" x14ac:dyDescent="0.25">
      <c r="O938" s="60"/>
    </row>
    <row r="939" spans="15:15" x14ac:dyDescent="0.25">
      <c r="O939" s="4"/>
    </row>
    <row r="940" spans="15:15" x14ac:dyDescent="0.25">
      <c r="O940" s="4"/>
    </row>
    <row r="941" spans="15:15" x14ac:dyDescent="0.25">
      <c r="O941" s="60"/>
    </row>
    <row r="942" spans="15:15" x14ac:dyDescent="0.25">
      <c r="O942" s="4"/>
    </row>
    <row r="943" spans="15:15" x14ac:dyDescent="0.25">
      <c r="O943" s="60"/>
    </row>
    <row r="944" spans="15:15" x14ac:dyDescent="0.25">
      <c r="O944" s="60"/>
    </row>
    <row r="945" spans="15:15" x14ac:dyDescent="0.25">
      <c r="O945" s="60"/>
    </row>
    <row r="946" spans="15:15" x14ac:dyDescent="0.25">
      <c r="O946" s="60"/>
    </row>
    <row r="947" spans="15:15" x14ac:dyDescent="0.25">
      <c r="O947" s="4"/>
    </row>
    <row r="948" spans="15:15" x14ac:dyDescent="0.25">
      <c r="O948" s="4"/>
    </row>
    <row r="949" spans="15:15" x14ac:dyDescent="0.25">
      <c r="O949" s="4"/>
    </row>
    <row r="950" spans="15:15" x14ac:dyDescent="0.25">
      <c r="O950" s="4"/>
    </row>
    <row r="951" spans="15:15" x14ac:dyDescent="0.25">
      <c r="O951" s="60"/>
    </row>
    <row r="952" spans="15:15" x14ac:dyDescent="0.25">
      <c r="O952" s="60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644383DD-DE62-4D07-9211-EC6EE5CFD779}"/>
    <hyperlink ref="D10" xr:uid="{4999337B-3AE4-45A9-ADC1-AED426FA339F}"/>
    <hyperlink ref="D13" xr:uid="{E8132434-9B40-4E80-A74F-5F83E3250198}"/>
    <hyperlink ref="D15" xr:uid="{65445544-2E87-4ECA-A803-6E1F4CF97E71}"/>
    <hyperlink ref="D16" xr:uid="{33D57A84-5FBB-4B2F-B3B1-875E6674DB93}"/>
    <hyperlink ref="K14" xr:uid="{535DEE1A-115A-461B-9677-983A979889FE}"/>
    <hyperlink ref="K16" xr:uid="{AFC50BA7-0D45-43CC-B349-021D26C12364}"/>
    <hyperlink ref="K12" xr:uid="{40F7ECE8-F440-4C5C-A0E3-CFB6F9599CC8}"/>
    <hyperlink ref="T36" xr:uid="{CE2F6096-4E22-44EF-8DFF-C02D02276669}"/>
    <hyperlink ref="T37" xr:uid="{54680C0A-AE14-4972-A2CE-E6559F29E532}"/>
    <hyperlink ref="T10" xr:uid="{09786CB9-E40A-47EA-87CA-29529DD9D2AB}"/>
    <hyperlink ref="K13" xr:uid="{920070D2-E71D-47C8-93F4-B56CD72AC1A3}"/>
    <hyperlink ref="D23" xr:uid="{242832EF-02F6-4E70-8C21-03A2F521159A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Alarcon</dc:creator>
  <cp:lastModifiedBy>Juana Alarcon</cp:lastModifiedBy>
  <dcterms:created xsi:type="dcterms:W3CDTF">2022-02-22T14:47:43Z</dcterms:created>
  <dcterms:modified xsi:type="dcterms:W3CDTF">2022-02-22T14:48:11Z</dcterms:modified>
</cp:coreProperties>
</file>