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contador\Documents\BALANCES\12 Diciembre 21\EEFF dic 21\Definitivos\"/>
    </mc:Choice>
  </mc:AlternateContent>
  <xr:revisionPtr revIDLastSave="0" documentId="13_ncr:1_{7EBB7399-0DD0-40A0-AC64-B3DFC5E20D99}" xr6:coauthVersionLast="47" xr6:coauthVersionMax="47" xr10:uidLastSave="{00000000-0000-0000-0000-000000000000}"/>
  <bookViews>
    <workbookView xWindow="-120" yWindow="-120" windowWidth="29040" windowHeight="15840" activeTab="3" xr2:uid="{0AAAA289-4ED8-4079-8036-A129D2A1DFE9}"/>
  </bookViews>
  <sheets>
    <sheet name="Balance" sheetId="2" r:id="rId1"/>
    <sheet name="Est_result" sheetId="3" r:id="rId2"/>
    <sheet name="Est_cambios" sheetId="5" r:id="rId3"/>
    <sheet name="Flujo_efe" sheetId="4" r:id="rId4"/>
  </sheets>
  <externalReferences>
    <externalReference r:id="rId5"/>
  </externalReferences>
  <definedNames>
    <definedName name="_xlnm.Print_Area" localSheetId="0">Balance!$B$1:$N$65</definedName>
    <definedName name="_xlnm.Print_Area" localSheetId="2">Est_cambios!$A$1:$G$28</definedName>
    <definedName name="_xlnm.Print_Area" localSheetId="1">Est_result!$A$1:$F$62</definedName>
    <definedName name="_xlnm.Print_Area" localSheetId="3">Flujo_efe!$A$1:$D$66</definedName>
    <definedName name="Gtosfinancieros">'[1]Est res det'!$E$1615</definedName>
    <definedName name="Nodeducible">'[1]Gtos no ded'!$I$73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7" i="5" l="1"/>
  <c r="D17" i="5"/>
  <c r="C17" i="5"/>
  <c r="E16" i="5"/>
  <c r="G16" i="5" s="1"/>
  <c r="G15" i="5"/>
  <c r="G14" i="5"/>
  <c r="G13" i="5"/>
  <c r="F11" i="5"/>
  <c r="E11" i="5"/>
  <c r="E17" i="5" s="1"/>
  <c r="D11" i="5"/>
  <c r="C11" i="5"/>
  <c r="B11" i="5"/>
  <c r="B17" i="5" s="1"/>
  <c r="G10" i="5"/>
  <c r="G9" i="5"/>
  <c r="G8" i="5"/>
  <c r="G7" i="5"/>
  <c r="G6" i="5"/>
  <c r="G11" i="5" s="1"/>
  <c r="G17" i="5" s="1"/>
  <c r="D48" i="4"/>
  <c r="B48" i="4"/>
  <c r="B46" i="4"/>
  <c r="B44" i="4"/>
  <c r="D40" i="4"/>
  <c r="B40" i="4"/>
  <c r="B37" i="4"/>
  <c r="B36" i="4"/>
  <c r="B35" i="4"/>
  <c r="B34" i="4"/>
  <c r="B33" i="4"/>
  <c r="D30" i="4"/>
  <c r="D50" i="4" s="1"/>
  <c r="D54" i="4" s="1"/>
  <c r="B52" i="4" s="1"/>
  <c r="B27" i="4"/>
  <c r="B26" i="4"/>
  <c r="B24" i="4"/>
  <c r="B23" i="4"/>
  <c r="B22" i="4"/>
  <c r="B19" i="4"/>
  <c r="B18" i="4"/>
  <c r="B17" i="4"/>
  <c r="B12" i="4"/>
  <c r="B11" i="4"/>
  <c r="B7" i="4"/>
  <c r="B30" i="4" s="1"/>
  <c r="B50" i="4" s="1"/>
  <c r="B54" i="4" s="1"/>
  <c r="H43" i="3"/>
  <c r="H41" i="3"/>
  <c r="H39" i="3"/>
  <c r="D39" i="3"/>
  <c r="H35" i="3"/>
  <c r="H34" i="3"/>
  <c r="H32" i="3"/>
  <c r="D31" i="3"/>
  <c r="D30" i="3"/>
  <c r="H30" i="3" s="1"/>
  <c r="H29" i="3"/>
  <c r="H28" i="3"/>
  <c r="H27" i="3"/>
  <c r="F23" i="3"/>
  <c r="H22" i="3"/>
  <c r="D21" i="3"/>
  <c r="H21" i="3" s="1"/>
  <c r="D20" i="3"/>
  <c r="H20" i="3" s="1"/>
  <c r="D19" i="3"/>
  <c r="H19" i="3" s="1"/>
  <c r="D18" i="3"/>
  <c r="H18" i="3" s="1"/>
  <c r="D17" i="3"/>
  <c r="H16" i="3"/>
  <c r="D16" i="3"/>
  <c r="D23" i="3" s="1"/>
  <c r="H23" i="3" s="1"/>
  <c r="H15" i="3"/>
  <c r="D15" i="3"/>
  <c r="F11" i="3"/>
  <c r="F26" i="3" s="1"/>
  <c r="F33" i="3" s="1"/>
  <c r="F37" i="3" s="1"/>
  <c r="F42" i="3" s="1"/>
  <c r="D11" i="3"/>
  <c r="D9" i="3"/>
  <c r="H9" i="3" s="1"/>
  <c r="D7" i="3"/>
  <c r="H7" i="3" s="1"/>
  <c r="N52" i="2"/>
  <c r="N48" i="2"/>
  <c r="K47" i="2"/>
  <c r="K46" i="2"/>
  <c r="K45" i="2"/>
  <c r="K44" i="2"/>
  <c r="K43" i="2"/>
  <c r="N39" i="2"/>
  <c r="N41" i="2" s="1"/>
  <c r="N50" i="2" s="1"/>
  <c r="N53" i="2" s="1"/>
  <c r="K38" i="2"/>
  <c r="K37" i="2"/>
  <c r="K39" i="2" s="1"/>
  <c r="N35" i="2"/>
  <c r="K34" i="2"/>
  <c r="K33" i="2"/>
  <c r="K32" i="2"/>
  <c r="K31" i="2"/>
  <c r="K30" i="2"/>
  <c r="K26" i="2"/>
  <c r="K52" i="2" s="1"/>
  <c r="N22" i="2"/>
  <c r="N24" i="2" s="1"/>
  <c r="K21" i="2"/>
  <c r="K19" i="2"/>
  <c r="K18" i="2"/>
  <c r="K17" i="2"/>
  <c r="N15" i="2"/>
  <c r="K14" i="2"/>
  <c r="K13" i="2"/>
  <c r="K12" i="2"/>
  <c r="K11" i="2"/>
  <c r="K10" i="2"/>
  <c r="K48" i="2" l="1"/>
  <c r="K15" i="2"/>
  <c r="K22" i="2"/>
  <c r="K24" i="2" s="1"/>
  <c r="D26" i="3"/>
  <c r="H11" i="3"/>
  <c r="K35" i="2"/>
  <c r="K41" i="2" s="1"/>
  <c r="K50" i="2" s="1"/>
  <c r="L53" i="2" l="1"/>
  <c r="H26" i="3"/>
  <c r="D33" i="3"/>
  <c r="H33" i="3" l="1"/>
  <c r="D37" i="3"/>
  <c r="D42" i="3" l="1"/>
  <c r="H42" i="3" l="1"/>
</calcChain>
</file>

<file path=xl/sharedStrings.xml><?xml version="1.0" encoding="utf-8"?>
<sst xmlns="http://schemas.openxmlformats.org/spreadsheetml/2006/main" count="181" uniqueCount="133">
  <si>
    <t>SARAM, S.A. DE C.V.
EMPRESA SALVADOREÑA
ESTADO DE SITUACION FINANCIERA AL 31 DE DICIEMBRE DE 2021 Y 2020
EXPRESADO EN DOLARES DE LOS ESTADOS UNIDOS DE AMERICA</t>
  </si>
  <si>
    <t>ACTIVOS</t>
  </si>
  <si>
    <t>ACTIVO CORRIENTE</t>
  </si>
  <si>
    <t>Efectivo y Equivalentes al Efectivo</t>
  </si>
  <si>
    <t>Nota 3</t>
  </si>
  <si>
    <t>Inversiones Financieras a Corto Plazo</t>
  </si>
  <si>
    <t>Nota 8</t>
  </si>
  <si>
    <t>Deudores Comerciales y Otras Cuentas por Cobrar</t>
  </si>
  <si>
    <t>Nota 4</t>
  </si>
  <si>
    <t>Inventarios</t>
  </si>
  <si>
    <t>Nota 5</t>
  </si>
  <si>
    <t>Pagos Anticipados</t>
  </si>
  <si>
    <t>Nota 6</t>
  </si>
  <si>
    <t>ACTIVO NO CORRIENTE</t>
  </si>
  <si>
    <t>Propiedad, Planta y Equipo (neto)</t>
  </si>
  <si>
    <t>Nota 7</t>
  </si>
  <si>
    <t>Activo Biologico</t>
  </si>
  <si>
    <t>Intangibles</t>
  </si>
  <si>
    <t>Inversiones Financieras a Largo Plazo</t>
  </si>
  <si>
    <t>Proyectos en Proceso</t>
  </si>
  <si>
    <t>Nota 9</t>
  </si>
  <si>
    <t>TOTAL ACTIVO</t>
  </si>
  <si>
    <t>CUENTAS DE RESULTADO DEUDORAS</t>
  </si>
  <si>
    <t>Compras de futuros</t>
  </si>
  <si>
    <t>PASIVOS</t>
  </si>
  <si>
    <t>PASIVO CORRIENTE</t>
  </si>
  <si>
    <t>Deudas Financieras a Corto Plazo</t>
  </si>
  <si>
    <t>Nota 10</t>
  </si>
  <si>
    <t>Deudas Comerciales y Otras Cuentas por Pagar a Corto Plazo</t>
  </si>
  <si>
    <t>Nota 11</t>
  </si>
  <si>
    <t>Beneficios a Empleados a Corto Plazo</t>
  </si>
  <si>
    <t>Impuestos por Pagar</t>
  </si>
  <si>
    <t>Dividendos por Pagar</t>
  </si>
  <si>
    <t>PASIVO NO CORRIENTE</t>
  </si>
  <si>
    <t>Deudas Financieras a Largo Plazo</t>
  </si>
  <si>
    <t>Provisiones y Otros Pasivos a Largo Plazo</t>
  </si>
  <si>
    <t>Nota 12</t>
  </si>
  <si>
    <t>PATRIMONIO</t>
  </si>
  <si>
    <t>Capital Social</t>
  </si>
  <si>
    <t>Nota 13</t>
  </si>
  <si>
    <t>Reservas</t>
  </si>
  <si>
    <t>Resultados Acumulados</t>
  </si>
  <si>
    <t>Resultados del Ejercicio</t>
  </si>
  <si>
    <t>Ajustes y Efectos por Valuacion y Cambio de Valor</t>
  </si>
  <si>
    <t>TOTAL PASIVO Y PATRIMONIO</t>
  </si>
  <si>
    <t>CUENTAS DE ORDEN ACREEDORAS</t>
  </si>
  <si>
    <t>_______________________________________</t>
  </si>
  <si>
    <t>____________________________________</t>
  </si>
  <si>
    <t>Lic. Rolando Arturo Duarte Schlageter
Representante Legal</t>
  </si>
  <si>
    <t>Lic. Daisy Yanira Pérez de Sandoval
Contador General</t>
  </si>
  <si>
    <t>________________________________________</t>
  </si>
  <si>
    <t>Benjamin Wilfrido Navarrete y Cia
Auditor Externo</t>
  </si>
  <si>
    <t>SARAM, S.A. DE C.V.
Empresa Salvadoreña
ESTADO DE RESULTADO INTEGRAL
POR LOS EJERCICIOS FINALIZADOS AL 31 DE DICIEMBRE DE 2021 Y 2020
(Expresado en dólares de los Estados Unidos de America)</t>
  </si>
  <si>
    <t>DIFERENCIA</t>
  </si>
  <si>
    <t>INGRESOS</t>
  </si>
  <si>
    <t>Ventas</t>
  </si>
  <si>
    <t>Nota 14</t>
  </si>
  <si>
    <t/>
  </si>
  <si>
    <t>Costo de Venta</t>
  </si>
  <si>
    <t>Utilidad bruta</t>
  </si>
  <si>
    <t>GASTOS DE OPERACION</t>
  </si>
  <si>
    <t>Nota 15</t>
  </si>
  <si>
    <t>Administracion</t>
  </si>
  <si>
    <t>Gerencia Financiera</t>
  </si>
  <si>
    <t>Auditoria Interna</t>
  </si>
  <si>
    <t>Gerencia Ventas y Mercadeo</t>
  </si>
  <si>
    <t>Division Avicola</t>
  </si>
  <si>
    <t>Direccion</t>
  </si>
  <si>
    <t>Cadena de Suministros</t>
  </si>
  <si>
    <t>Utilidad de operación</t>
  </si>
  <si>
    <t>GASTOS NO OPERACIONALES</t>
  </si>
  <si>
    <t>Financieros</t>
  </si>
  <si>
    <t>Otros Gastos no operacionales</t>
  </si>
  <si>
    <t>Utilidad antes de impuesto sobre la renta y reserva</t>
  </si>
  <si>
    <t>RESERVA LEGAL</t>
  </si>
  <si>
    <t>Utilidad antes de impuesto</t>
  </si>
  <si>
    <t>IMPUESTO SOBRE LA RENTA</t>
  </si>
  <si>
    <t>CESC GRANDES CONTRIBUYENTES</t>
  </si>
  <si>
    <t>Utilidad distribuible</t>
  </si>
  <si>
    <t>________________________________</t>
  </si>
  <si>
    <t>Lic. Rolando Arturo Duarte Schlageter</t>
  </si>
  <si>
    <t>Lic. Daisy Yanira Pérez de Sandoval</t>
  </si>
  <si>
    <t>Representante Legal</t>
  </si>
  <si>
    <t>Contador General</t>
  </si>
  <si>
    <t>Benjamin Wilfrido Navarrete y Cia</t>
  </si>
  <si>
    <t>Auditores Externos</t>
  </si>
  <si>
    <t>SARAM, S.A. DE C.V.
Empresa Salvadoreña
ESTADO DE FLUJOS DE EFECTIVO AL 31  DE DICIEMBRE DE 2021 Y 2020
(Expresado en Dólares de los Estados Unidos de Norte America)</t>
  </si>
  <si>
    <t>Efectivo Generado por la operación para el período</t>
  </si>
  <si>
    <t>Utilidad Neta</t>
  </si>
  <si>
    <t>Partidas aplicadas a resultados que no afectaron Recursos</t>
  </si>
  <si>
    <t>Depreciación y Amortizaciones</t>
  </si>
  <si>
    <t>Reserva Legal</t>
  </si>
  <si>
    <t>Ajuste para conciliar la Utilidad de Operación del Ejercicio</t>
  </si>
  <si>
    <t>con el efectivo provisto por actividades de operación:</t>
  </si>
  <si>
    <t>Activos Intangibles</t>
  </si>
  <si>
    <t>Otros Activos</t>
  </si>
  <si>
    <t>Obligaciones por Pagar a Corto Plazo</t>
  </si>
  <si>
    <t>Deudas Comerciales y otras cuentas por pagar a Corto Plazo</t>
  </si>
  <si>
    <t>Beneficios a los Empleados a Corto Plazo</t>
  </si>
  <si>
    <t xml:space="preserve">EFECTIVO GENERADO EN ACTIVIDADES </t>
  </si>
  <si>
    <t>DE OPERACIÓN</t>
  </si>
  <si>
    <t xml:space="preserve">EFECTIVO USADO EN ACTIVIDADES DE INVERSIÓN </t>
  </si>
  <si>
    <t>(Aumento)Disminución  en Bienes Inmuebles</t>
  </si>
  <si>
    <t>(Aumento) Disminución  en Bienes Muebles</t>
  </si>
  <si>
    <t>(Aumento) Disminución Construcciones en Proceso</t>
  </si>
  <si>
    <t>(Aumento) Disminución en Inversiones financieras L.P.</t>
  </si>
  <si>
    <t>(Aumento) Disminución en Inversiones financieras C.P.</t>
  </si>
  <si>
    <t>(Aumento) Disminución Ajuste a Utilidades</t>
  </si>
  <si>
    <t>EFECTIVO APLICADO EN ACTIVIDADES</t>
  </si>
  <si>
    <t>DE INVERSIÓN</t>
  </si>
  <si>
    <t>EFECTIVO EN ACTIVIDADES DE FINANCIAMIENTO</t>
  </si>
  <si>
    <t>Ajuste por pago de ISR y CESC</t>
  </si>
  <si>
    <t>Distribución de Utilidades</t>
  </si>
  <si>
    <t>TOTAL EFECTIVO ACTIVIDADES DE FINANCIAMIENTO</t>
  </si>
  <si>
    <t>AUMENTO (DISMINUCIÓN) EN EL EFECTIVO</t>
  </si>
  <si>
    <t>EFECTIVO AL INICIO DEL AÑO</t>
  </si>
  <si>
    <t>EFECTIVO AL FINAL DEL AÑO</t>
  </si>
  <si>
    <t>___________________________________</t>
  </si>
  <si>
    <t>_________________________________</t>
  </si>
  <si>
    <t>SARAM, S.A. DE C.V.
Empresa Salvadoreña
ESTADO DE CAMBIOS EN EL PATRIMONIO
POR LOS EJERCICIOS FINALIZADOS AL 31 DE DICIEMBRE DE 2021 Y 2020
(Expresado en dólares de los Estados Unidos de América)</t>
  </si>
  <si>
    <t>Utilidades (Pérdidas) de Ejercicios Anteiores</t>
  </si>
  <si>
    <t>Utilidad del Ejercicio</t>
  </si>
  <si>
    <t>Total</t>
  </si>
  <si>
    <t>Saldos al 31 de Diciembre de 2019</t>
  </si>
  <si>
    <t>Traslado a Utilidades Acumuladas</t>
  </si>
  <si>
    <t>Distribucion de Utilidades</t>
  </si>
  <si>
    <t>Reserva Legal 2020</t>
  </si>
  <si>
    <t>Utilidad Distribuible del Ejercicio</t>
  </si>
  <si>
    <t>Saldos al 31 de Diciembre de 2020</t>
  </si>
  <si>
    <t>Reserva Legal 2021</t>
  </si>
  <si>
    <t>Saldos al 31 de Diciembre de 2021</t>
  </si>
  <si>
    <t>_____________________________________</t>
  </si>
  <si>
    <t>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</si>
</sst>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(* #,##0.00_);_(* \(#,##0.00\);_(* &quot;-&quot;??_);_(@_)"/>
    <numFmt numFmtId="165" formatCode="[$$-409]* #,##0.00;[$$-409]* \-#,##0.00"/>
    <numFmt numFmtId="166" formatCode="\-[$$-409]* #,##0.00;[$$-409]* #,##0.00"/>
    <numFmt numFmtId="167" formatCode="_(* #,##0.0000_);_(* \(#,##0.0000\);_(* &quot;-&quot;??_);_(@_)"/>
    <numFmt numFmtId="168" formatCode="_(&quot;$&quot;* #,##0.00_);_(&quot;$&quot;* \(#,##0.00\);_(&quot;$&quot;* &quot;-&quot;??_);_(@_)"/>
  </numFmts>
  <fonts count="24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10"/>
      <color indexed="18"/>
      <name val="Arial"/>
      <family val="2"/>
    </font>
    <font>
      <b/>
      <sz val="10"/>
      <color indexed="16"/>
      <name val="Arial"/>
      <family val="2"/>
    </font>
    <font>
      <b/>
      <sz val="10"/>
      <name val="Arial"/>
      <family val="2"/>
    </font>
    <font>
      <sz val="8"/>
      <color indexed="8"/>
      <name val="Arial"/>
      <family val="2"/>
    </font>
    <font>
      <sz val="9"/>
      <color indexed="8"/>
      <name val="ARIAL"/>
      <family val="2"/>
    </font>
    <font>
      <b/>
      <sz val="9"/>
      <color indexed="8"/>
      <name val="Microsoft Sans Serif"/>
      <family val="2"/>
    </font>
    <font>
      <sz val="9"/>
      <color indexed="8"/>
      <name val="Microsoft Sans Serif"/>
      <family val="2"/>
    </font>
    <font>
      <b/>
      <u/>
      <sz val="9"/>
      <color indexed="8"/>
      <name val="Microsoft Sans Serif"/>
      <family val="2"/>
    </font>
    <font>
      <sz val="9"/>
      <name val="Arial"/>
      <family val="2"/>
    </font>
    <font>
      <sz val="8"/>
      <color rgb="FF000000"/>
      <name val="Tahoma"/>
      <family val="2"/>
    </font>
    <font>
      <sz val="9"/>
      <color indexed="18"/>
      <name val="Microsoft Sans Serif"/>
      <family val="2"/>
    </font>
    <font>
      <b/>
      <sz val="9"/>
      <color indexed="18"/>
      <name val="Microsoft Sans Serif"/>
      <family val="2"/>
    </font>
    <font>
      <sz val="9"/>
      <name val="Microsoft Sans Serif"/>
      <family val="2"/>
    </font>
    <font>
      <sz val="9"/>
      <color indexed="16"/>
      <name val="Microsoft Sans Serif"/>
      <family val="2"/>
    </font>
    <font>
      <b/>
      <u/>
      <sz val="9"/>
      <color indexed="16"/>
      <name val="Microsoft Sans Serif"/>
      <family val="2"/>
    </font>
    <font>
      <b/>
      <sz val="9"/>
      <name val="Microsoft Sans Serif"/>
      <family val="2"/>
    </font>
    <font>
      <u/>
      <sz val="9"/>
      <color indexed="8"/>
      <name val="Microsoft Sans Serif"/>
      <family val="2"/>
    </font>
    <font>
      <b/>
      <u/>
      <sz val="10"/>
      <name val="Arial"/>
      <family val="2"/>
    </font>
    <font>
      <sz val="10"/>
      <color indexed="8"/>
      <name val="Microsoft Sans Serif"/>
      <family val="2"/>
    </font>
    <font>
      <b/>
      <u/>
      <sz val="10"/>
      <color indexed="8"/>
      <name val="Microsoft Sans Serif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0">
    <xf numFmtId="0" fontId="0" fillId="0" borderId="0"/>
    <xf numFmtId="0" fontId="1" fillId="0" borderId="0">
      <alignment vertical="top"/>
    </xf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>
      <alignment vertical="top"/>
    </xf>
    <xf numFmtId="9" fontId="1" fillId="0" borderId="0" applyFont="0" applyFill="0" applyBorder="0" applyAlignment="0" applyProtection="0">
      <alignment vertical="top"/>
    </xf>
    <xf numFmtId="164" fontId="1" fillId="0" borderId="0" applyFont="0" applyFill="0" applyBorder="0" applyAlignment="0" applyProtection="0">
      <alignment vertical="top"/>
    </xf>
    <xf numFmtId="0" fontId="3" fillId="0" borderId="0"/>
    <xf numFmtId="168" fontId="3" fillId="0" borderId="0" applyFont="0" applyFill="0" applyBorder="0" applyAlignment="0" applyProtection="0"/>
    <xf numFmtId="0" fontId="1" fillId="0" borderId="0">
      <alignment vertical="top"/>
    </xf>
  </cellStyleXfs>
  <cellXfs count="118">
    <xf numFmtId="0" fontId="0" fillId="0" borderId="0" xfId="0"/>
    <xf numFmtId="0" fontId="1" fillId="2" borderId="0" xfId="1" applyFill="1">
      <alignment vertical="top"/>
    </xf>
    <xf numFmtId="0" fontId="2" fillId="2" borderId="0" xfId="1" applyFont="1" applyFill="1" applyAlignment="1">
      <alignment horizontal="center" vertical="top" wrapText="1" readingOrder="1"/>
    </xf>
    <xf numFmtId="164" fontId="1" fillId="2" borderId="0" xfId="2" applyFont="1" applyFill="1" applyAlignment="1">
      <alignment vertical="top"/>
    </xf>
    <xf numFmtId="0" fontId="4" fillId="2" borderId="0" xfId="1" applyFont="1" applyFill="1" applyAlignment="1">
      <alignment horizontal="left" vertical="top" wrapText="1"/>
    </xf>
    <xf numFmtId="0" fontId="2" fillId="2" borderId="0" xfId="2" applyNumberFormat="1" applyFont="1" applyFill="1" applyAlignment="1">
      <alignment horizontal="center" vertical="top"/>
    </xf>
    <xf numFmtId="0" fontId="2" fillId="2" borderId="0" xfId="1" applyFont="1" applyFill="1">
      <alignment vertical="top"/>
    </xf>
    <xf numFmtId="0" fontId="2" fillId="2" borderId="0" xfId="2" applyNumberFormat="1" applyFont="1" applyFill="1" applyAlignment="1">
      <alignment horizontal="center" vertical="top"/>
    </xf>
    <xf numFmtId="0" fontId="2" fillId="2" borderId="0" xfId="2" applyNumberFormat="1" applyFont="1" applyFill="1" applyAlignment="1">
      <alignment vertical="top"/>
    </xf>
    <xf numFmtId="0" fontId="5" fillId="2" borderId="0" xfId="1" applyFont="1" applyFill="1" applyAlignment="1">
      <alignment horizontal="left" vertical="top" wrapText="1"/>
    </xf>
    <xf numFmtId="165" fontId="5" fillId="2" borderId="0" xfId="1" applyNumberFormat="1" applyFont="1" applyFill="1" applyAlignment="1">
      <alignment horizontal="right" vertical="top" wrapText="1"/>
    </xf>
    <xf numFmtId="0" fontId="2" fillId="2" borderId="0" xfId="1" applyFont="1" applyFill="1" applyAlignment="1">
      <alignment horizontal="left" vertical="top" wrapText="1"/>
    </xf>
    <xf numFmtId="164" fontId="2" fillId="2" borderId="0" xfId="2" applyFont="1" applyFill="1" applyAlignment="1">
      <alignment horizontal="center" vertical="top" wrapText="1"/>
    </xf>
    <xf numFmtId="164" fontId="2" fillId="2" borderId="0" xfId="2" applyFont="1" applyFill="1" applyAlignment="1">
      <alignment vertical="top" wrapText="1"/>
    </xf>
    <xf numFmtId="164" fontId="2" fillId="2" borderId="1" xfId="2" applyFont="1" applyFill="1" applyBorder="1" applyAlignment="1">
      <alignment horizontal="center" vertical="top" wrapText="1"/>
    </xf>
    <xf numFmtId="164" fontId="2" fillId="2" borderId="1" xfId="2" applyFont="1" applyFill="1" applyBorder="1" applyAlignment="1">
      <alignment vertical="top" wrapText="1"/>
    </xf>
    <xf numFmtId="0" fontId="2" fillId="2" borderId="0" xfId="1" applyFont="1" applyFill="1" applyAlignment="1">
      <alignment horizontal="left" vertical="top" wrapText="1"/>
    </xf>
    <xf numFmtId="164" fontId="2" fillId="2" borderId="2" xfId="2" applyFont="1" applyFill="1" applyBorder="1" applyAlignment="1">
      <alignment horizontal="center" vertical="top" wrapText="1"/>
    </xf>
    <xf numFmtId="164" fontId="2" fillId="2" borderId="2" xfId="2" applyFont="1" applyFill="1" applyBorder="1" applyAlignment="1">
      <alignment vertical="top" wrapText="1"/>
    </xf>
    <xf numFmtId="0" fontId="2" fillId="2" borderId="0" xfId="1" applyFont="1" applyFill="1" applyAlignment="1">
      <alignment horizontal="left" vertical="top"/>
    </xf>
    <xf numFmtId="0" fontId="2" fillId="2" borderId="0" xfId="1" applyFont="1" applyFill="1" applyAlignment="1">
      <alignment horizontal="center" vertical="top" wrapText="1"/>
    </xf>
    <xf numFmtId="164" fontId="2" fillId="2" borderId="3" xfId="2" applyFont="1" applyFill="1" applyBorder="1" applyAlignment="1">
      <alignment horizontal="center" vertical="top" wrapText="1"/>
    </xf>
    <xf numFmtId="164" fontId="2" fillId="2" borderId="3" xfId="2" applyFont="1" applyFill="1" applyBorder="1" applyAlignment="1">
      <alignment vertical="top" wrapText="1"/>
    </xf>
    <xf numFmtId="0" fontId="2" fillId="2" borderId="0" xfId="1" applyFont="1" applyFill="1" applyAlignment="1">
      <alignment horizontal="center" vertical="top" wrapText="1"/>
    </xf>
    <xf numFmtId="164" fontId="2" fillId="2" borderId="0" xfId="2" applyFont="1" applyFill="1" applyAlignment="1">
      <alignment horizontal="right" vertical="top" wrapText="1"/>
    </xf>
    <xf numFmtId="164" fontId="6" fillId="2" borderId="0" xfId="2" applyFont="1" applyFill="1" applyAlignment="1">
      <alignment horizontal="center" vertical="top" wrapText="1"/>
    </xf>
    <xf numFmtId="166" fontId="5" fillId="2" borderId="0" xfId="1" applyNumberFormat="1" applyFont="1" applyFill="1" applyAlignment="1">
      <alignment horizontal="right" vertical="top" wrapText="1"/>
    </xf>
    <xf numFmtId="164" fontId="2" fillId="2" borderId="0" xfId="2" applyFont="1" applyFill="1" applyBorder="1" applyAlignment="1">
      <alignment vertical="top" wrapText="1"/>
    </xf>
    <xf numFmtId="167" fontId="2" fillId="2" borderId="0" xfId="2" applyNumberFormat="1" applyFont="1" applyFill="1" applyAlignment="1">
      <alignment vertical="top" wrapText="1"/>
    </xf>
    <xf numFmtId="164" fontId="1" fillId="2" borderId="1" xfId="2" applyFont="1" applyFill="1" applyBorder="1" applyAlignment="1">
      <alignment vertical="top"/>
    </xf>
    <xf numFmtId="164" fontId="2" fillId="2" borderId="4" xfId="2" applyFont="1" applyFill="1" applyBorder="1" applyAlignment="1">
      <alignment vertical="top" wrapText="1"/>
    </xf>
    <xf numFmtId="164" fontId="2" fillId="2" borderId="5" xfId="2" applyFont="1" applyFill="1" applyBorder="1" applyAlignment="1">
      <alignment horizontal="center" vertical="top" wrapText="1"/>
    </xf>
    <xf numFmtId="164" fontId="1" fillId="2" borderId="6" xfId="2" applyFont="1" applyFill="1" applyBorder="1" applyAlignment="1">
      <alignment horizontal="center" vertical="top"/>
    </xf>
    <xf numFmtId="0" fontId="1" fillId="2" borderId="0" xfId="1" applyFill="1" applyAlignment="1">
      <alignment horizontal="center" vertical="top"/>
    </xf>
    <xf numFmtId="0" fontId="1" fillId="2" borderId="0" xfId="1" applyFill="1" applyAlignment="1">
      <alignment horizontal="center" vertical="top"/>
    </xf>
    <xf numFmtId="164" fontId="1" fillId="2" borderId="0" xfId="2" applyFont="1" applyFill="1" applyAlignment="1">
      <alignment horizontal="left" vertical="top"/>
    </xf>
    <xf numFmtId="0" fontId="7" fillId="2" borderId="0" xfId="1" applyFont="1" applyFill="1" applyAlignment="1">
      <alignment vertical="top" readingOrder="1"/>
    </xf>
    <xf numFmtId="0" fontId="8" fillId="2" borderId="0" xfId="1" applyFont="1" applyFill="1" applyAlignment="1">
      <alignment horizontal="center" vertical="top" wrapText="1" readingOrder="1"/>
    </xf>
    <xf numFmtId="0" fontId="8" fillId="2" borderId="0" xfId="1" applyFont="1" applyFill="1" applyAlignment="1">
      <alignment horizontal="center" vertical="top" readingOrder="1"/>
    </xf>
    <xf numFmtId="0" fontId="8" fillId="2" borderId="0" xfId="1" applyFont="1" applyFill="1">
      <alignment vertical="top"/>
    </xf>
    <xf numFmtId="164" fontId="8" fillId="2" borderId="0" xfId="2" applyFont="1" applyFill="1" applyAlignment="1">
      <alignment vertical="top"/>
    </xf>
    <xf numFmtId="0" fontId="8" fillId="2" borderId="0" xfId="1" applyFont="1" applyFill="1" applyAlignment="1">
      <alignment horizontal="left" vertical="top"/>
    </xf>
    <xf numFmtId="0" fontId="9" fillId="2" borderId="0" xfId="7" applyFont="1" applyFill="1" applyAlignment="1">
      <alignment horizontal="center" wrapText="1"/>
    </xf>
    <xf numFmtId="0" fontId="9" fillId="2" borderId="0" xfId="7" applyFont="1" applyFill="1" applyAlignment="1">
      <alignment horizontal="center"/>
    </xf>
    <xf numFmtId="164" fontId="10" fillId="2" borderId="0" xfId="2" applyFont="1" applyFill="1"/>
    <xf numFmtId="168" fontId="11" fillId="2" borderId="0" xfId="8" applyFont="1" applyFill="1"/>
    <xf numFmtId="0" fontId="11" fillId="2" borderId="0" xfId="7" applyFont="1" applyFill="1"/>
    <xf numFmtId="0" fontId="10" fillId="2" borderId="0" xfId="7" applyFont="1" applyFill="1"/>
    <xf numFmtId="168" fontId="10" fillId="2" borderId="0" xfId="8" applyFont="1" applyFill="1"/>
    <xf numFmtId="49" fontId="9" fillId="2" borderId="0" xfId="7" applyNumberFormat="1" applyFont="1" applyFill="1" applyAlignment="1">
      <alignment horizontal="center" wrapText="1"/>
    </xf>
    <xf numFmtId="168" fontId="9" fillId="2" borderId="0" xfId="8" applyFont="1" applyFill="1" applyAlignment="1">
      <alignment horizontal="center" wrapText="1"/>
    </xf>
    <xf numFmtId="0" fontId="9" fillId="2" borderId="0" xfId="2" applyNumberFormat="1" applyFont="1" applyFill="1" applyAlignment="1">
      <alignment horizontal="center" wrapText="1"/>
    </xf>
    <xf numFmtId="164" fontId="9" fillId="2" borderId="0" xfId="2" applyFont="1" applyFill="1" applyAlignment="1">
      <alignment horizontal="center" wrapText="1"/>
    </xf>
    <xf numFmtId="168" fontId="9" fillId="2" borderId="0" xfId="8" applyFont="1" applyFill="1"/>
    <xf numFmtId="0" fontId="9" fillId="2" borderId="0" xfId="7" applyFont="1" applyFill="1"/>
    <xf numFmtId="49" fontId="10" fillId="2" borderId="0" xfId="7" applyNumberFormat="1" applyFont="1" applyFill="1" applyAlignment="1">
      <alignment horizontal="left"/>
    </xf>
    <xf numFmtId="168" fontId="10" fillId="2" borderId="0" xfId="8" applyFont="1" applyFill="1" applyAlignment="1">
      <alignment horizontal="right"/>
    </xf>
    <xf numFmtId="164" fontId="10" fillId="2" borderId="0" xfId="2" applyFont="1" applyFill="1" applyAlignment="1">
      <alignment horizontal="right"/>
    </xf>
    <xf numFmtId="49" fontId="12" fillId="2" borderId="0" xfId="7" applyNumberFormat="1" applyFont="1" applyFill="1" applyAlignment="1">
      <alignment horizontal="left"/>
    </xf>
    <xf numFmtId="168" fontId="12" fillId="2" borderId="0" xfId="8" applyFont="1" applyFill="1" applyAlignment="1">
      <alignment horizontal="right"/>
    </xf>
    <xf numFmtId="164" fontId="12" fillId="2" borderId="0" xfId="2" applyFont="1" applyFill="1" applyAlignment="1">
      <alignment horizontal="right"/>
    </xf>
    <xf numFmtId="168" fontId="12" fillId="2" borderId="0" xfId="8" applyFont="1" applyFill="1"/>
    <xf numFmtId="4" fontId="13" fillId="0" borderId="0" xfId="9" applyNumberFormat="1" applyFont="1">
      <alignment vertical="top"/>
    </xf>
    <xf numFmtId="43" fontId="12" fillId="2" borderId="0" xfId="7" applyNumberFormat="1" applyFont="1" applyFill="1"/>
    <xf numFmtId="0" fontId="12" fillId="2" borderId="0" xfId="7" applyFont="1" applyFill="1"/>
    <xf numFmtId="49" fontId="14" fillId="2" borderId="0" xfId="7" applyNumberFormat="1" applyFont="1" applyFill="1" applyAlignment="1">
      <alignment horizontal="left"/>
    </xf>
    <xf numFmtId="168" fontId="14" fillId="2" borderId="0" xfId="8" applyFont="1" applyFill="1" applyAlignment="1">
      <alignment horizontal="right"/>
    </xf>
    <xf numFmtId="164" fontId="14" fillId="2" borderId="0" xfId="2" applyFont="1" applyFill="1" applyAlignment="1">
      <alignment horizontal="right"/>
    </xf>
    <xf numFmtId="168" fontId="15" fillId="2" borderId="0" xfId="8" applyFont="1" applyFill="1"/>
    <xf numFmtId="0" fontId="15" fillId="2" borderId="0" xfId="7" applyFont="1" applyFill="1"/>
    <xf numFmtId="49" fontId="10" fillId="2" borderId="0" xfId="7" applyNumberFormat="1" applyFont="1" applyFill="1" applyAlignment="1">
      <alignment horizontal="center"/>
    </xf>
    <xf numFmtId="0" fontId="10" fillId="2" borderId="0" xfId="7" applyFont="1" applyFill="1" applyAlignment="1">
      <alignment horizontal="center"/>
    </xf>
    <xf numFmtId="164" fontId="10" fillId="2" borderId="7" xfId="2" applyFont="1" applyFill="1" applyBorder="1"/>
    <xf numFmtId="164" fontId="9" fillId="2" borderId="7" xfId="2" applyFont="1" applyFill="1" applyBorder="1"/>
    <xf numFmtId="0" fontId="16" fillId="2" borderId="0" xfId="7" applyFont="1" applyFill="1"/>
    <xf numFmtId="168" fontId="16" fillId="2" borderId="0" xfId="8" applyFont="1" applyFill="1"/>
    <xf numFmtId="164" fontId="16" fillId="2" borderId="0" xfId="2" applyFont="1" applyFill="1"/>
    <xf numFmtId="49" fontId="17" fillId="2" borderId="0" xfId="7" applyNumberFormat="1" applyFont="1" applyFill="1" applyAlignment="1">
      <alignment horizontal="left"/>
    </xf>
    <xf numFmtId="168" fontId="18" fillId="2" borderId="0" xfId="8" applyFont="1" applyFill="1"/>
    <xf numFmtId="0" fontId="18" fillId="2" borderId="0" xfId="7" applyFont="1" applyFill="1"/>
    <xf numFmtId="0" fontId="16" fillId="2" borderId="0" xfId="7" applyFont="1" applyFill="1" applyAlignment="1">
      <alignment horizontal="center"/>
    </xf>
    <xf numFmtId="164" fontId="19" fillId="2" borderId="0" xfId="2" applyFont="1" applyFill="1"/>
    <xf numFmtId="49" fontId="16" fillId="2" borderId="0" xfId="7" applyNumberFormat="1" applyFont="1" applyFill="1" applyAlignment="1">
      <alignment horizontal="left"/>
    </xf>
    <xf numFmtId="164" fontId="16" fillId="2" borderId="0" xfId="2" applyFont="1" applyFill="1" applyAlignment="1">
      <alignment horizontal="right"/>
    </xf>
    <xf numFmtId="164" fontId="16" fillId="2" borderId="1" xfId="2" applyFont="1" applyFill="1" applyBorder="1"/>
    <xf numFmtId="0" fontId="20" fillId="2" borderId="0" xfId="7" applyFont="1" applyFill="1"/>
    <xf numFmtId="10" fontId="11" fillId="2" borderId="0" xfId="5" applyNumberFormat="1" applyFont="1" applyFill="1" applyAlignment="1"/>
    <xf numFmtId="0" fontId="9" fillId="2" borderId="0" xfId="7" applyFont="1" applyFill="1" applyAlignment="1">
      <alignment horizontal="center"/>
    </xf>
    <xf numFmtId="168" fontId="19" fillId="2" borderId="0" xfId="8" applyFont="1" applyFill="1"/>
    <xf numFmtId="164" fontId="19" fillId="2" borderId="5" xfId="2" applyFont="1" applyFill="1" applyBorder="1"/>
    <xf numFmtId="164" fontId="10" fillId="2" borderId="0" xfId="2" applyFont="1" applyFill="1" applyAlignment="1">
      <alignment horizontal="center"/>
    </xf>
    <xf numFmtId="49" fontId="10" fillId="0" borderId="0" xfId="7" applyNumberFormat="1" applyFont="1" applyAlignment="1">
      <alignment horizontal="center"/>
    </xf>
    <xf numFmtId="49" fontId="10" fillId="2" borderId="0" xfId="7" applyNumberFormat="1" applyFont="1" applyFill="1" applyAlignment="1">
      <alignment horizontal="center"/>
    </xf>
    <xf numFmtId="0" fontId="6" fillId="2" borderId="0" xfId="7" applyFont="1" applyFill="1" applyAlignment="1">
      <alignment horizontal="center" wrapText="1"/>
    </xf>
    <xf numFmtId="0" fontId="6" fillId="2" borderId="0" xfId="7" applyFont="1" applyFill="1" applyAlignment="1">
      <alignment horizontal="center"/>
    </xf>
    <xf numFmtId="0" fontId="3" fillId="2" borderId="0" xfId="7" applyFill="1"/>
    <xf numFmtId="0" fontId="21" fillId="2" borderId="0" xfId="7" applyFont="1" applyFill="1" applyAlignment="1">
      <alignment horizontal="center"/>
    </xf>
    <xf numFmtId="0" fontId="6" fillId="2" borderId="0" xfId="7" applyFont="1" applyFill="1" applyAlignment="1">
      <alignment horizontal="center"/>
    </xf>
    <xf numFmtId="0" fontId="6" fillId="2" borderId="0" xfId="7" applyFont="1" applyFill="1"/>
    <xf numFmtId="168" fontId="6" fillId="2" borderId="0" xfId="8" applyFont="1" applyFill="1"/>
    <xf numFmtId="39" fontId="6" fillId="2" borderId="0" xfId="7" applyNumberFormat="1" applyFont="1" applyFill="1"/>
    <xf numFmtId="168" fontId="3" fillId="2" borderId="0" xfId="8" applyFill="1"/>
    <xf numFmtId="39" fontId="3" fillId="2" borderId="0" xfId="7" applyNumberFormat="1" applyFill="1"/>
    <xf numFmtId="39" fontId="3" fillId="2" borderId="0" xfId="8" applyNumberFormat="1" applyFill="1"/>
    <xf numFmtId="168" fontId="3" fillId="2" borderId="1" xfId="8" applyFill="1" applyBorder="1"/>
    <xf numFmtId="168" fontId="3" fillId="2" borderId="0" xfId="7" applyNumberFormat="1" applyFill="1"/>
    <xf numFmtId="168" fontId="6" fillId="2" borderId="8" xfId="8" applyFont="1" applyFill="1" applyBorder="1"/>
    <xf numFmtId="49" fontId="22" fillId="2" borderId="0" xfId="7" applyNumberFormat="1" applyFont="1" applyFill="1" applyAlignment="1">
      <alignment horizontal="center"/>
    </xf>
    <xf numFmtId="168" fontId="22" fillId="2" borderId="0" xfId="8" applyFont="1" applyFill="1"/>
    <xf numFmtId="0" fontId="23" fillId="2" borderId="0" xfId="7" applyFont="1" applyFill="1"/>
    <xf numFmtId="49" fontId="22" fillId="2" borderId="0" xfId="7" applyNumberFormat="1" applyFont="1" applyFill="1" applyAlignment="1">
      <alignment horizontal="left"/>
    </xf>
    <xf numFmtId="0" fontId="22" fillId="2" borderId="0" xfId="7" applyFont="1" applyFill="1"/>
    <xf numFmtId="49" fontId="22" fillId="2" borderId="0" xfId="7" applyNumberFormat="1" applyFont="1" applyFill="1" applyAlignment="1">
      <alignment horizontal="center"/>
    </xf>
    <xf numFmtId="49" fontId="22" fillId="2" borderId="0" xfId="7" applyNumberFormat="1" applyFont="1" applyFill="1"/>
    <xf numFmtId="0" fontId="6" fillId="2" borderId="9" xfId="7" applyFont="1" applyFill="1" applyBorder="1" applyAlignment="1">
      <alignment horizontal="center" vertical="center" wrapText="1"/>
    </xf>
    <xf numFmtId="168" fontId="6" fillId="2" borderId="7" xfId="8" applyFont="1" applyFill="1" applyBorder="1"/>
    <xf numFmtId="0" fontId="3" fillId="2" borderId="0" xfId="7" applyFill="1" applyAlignment="1">
      <alignment horizontal="center"/>
    </xf>
    <xf numFmtId="0" fontId="3" fillId="2" borderId="0" xfId="7" applyFill="1" applyAlignment="1">
      <alignment horizontal="center"/>
    </xf>
  </cellXfs>
  <cellStyles count="10">
    <cellStyle name="Millares 2" xfId="2" xr:uid="{917251DF-AB37-4149-B85B-E3F62A01973F}"/>
    <cellStyle name="Millares 3" xfId="4" xr:uid="{E86F25AA-00C8-49ED-94DB-EB96ECAA67DE}"/>
    <cellStyle name="Millares 3 2" xfId="6" xr:uid="{138DEA0C-1872-4667-9A9E-22D31AB7226E}"/>
    <cellStyle name="Moneda 2" xfId="8" xr:uid="{9A5598FF-DE0A-4113-B924-5DCE4044BEF2}"/>
    <cellStyle name="Normal" xfId="0" builtinId="0"/>
    <cellStyle name="Normal 2" xfId="9" xr:uid="{C72BD7A0-6FF8-4A8A-A655-B6680DA62B5F}"/>
    <cellStyle name="Normal 3" xfId="7" xr:uid="{5AEB0840-41DC-4810-870A-0950401E757E}"/>
    <cellStyle name="Normal_balance v1" xfId="1" xr:uid="{45DBBD65-AC51-41AD-8ACB-15F0CEF9C7C7}"/>
    <cellStyle name="Porcentaje 2" xfId="3" xr:uid="{AEB6FBB8-CAE8-4D38-B3BB-8B82991178B2}"/>
    <cellStyle name="Porcentaje 3" xfId="5" xr:uid="{D84D6801-615C-4933-9E79-E321B860041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STADOS%20FINANCIEROS%20A&#209;O%20202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"/>
      <sheetName val="Anexo_balance"/>
      <sheetName val="Cpra_futuros"/>
      <sheetName val="Balance"/>
      <sheetName val="Est res det"/>
      <sheetName val="Est_result"/>
      <sheetName val="Est_cambios"/>
      <sheetName val="Flujo_efe"/>
      <sheetName val="Info_p_flujo"/>
      <sheetName val="ISR 2021"/>
      <sheetName val="Hoja1"/>
      <sheetName val="Gtos no ded"/>
      <sheetName val="Gan K"/>
      <sheetName val="Ingr no gr"/>
      <sheetName val="Retenciones"/>
      <sheetName val="CXC"/>
      <sheetName val="Inventarios"/>
      <sheetName val="Pg_ant"/>
      <sheetName val="PPyEq"/>
      <sheetName val="Proy"/>
      <sheetName val="Endeudamiento"/>
      <sheetName val="Prov"/>
      <sheetName val="Patrimonio"/>
      <sheetName val="Vtas y costo"/>
      <sheetName val="Gastos"/>
    </sheetNames>
    <sheetDataSet>
      <sheetData sheetId="0" refreshError="1"/>
      <sheetData sheetId="1">
        <row r="5">
          <cell r="B5">
            <v>3994179.47</v>
          </cell>
        </row>
        <row r="17">
          <cell r="B17">
            <v>245663.99</v>
          </cell>
        </row>
        <row r="19">
          <cell r="B19">
            <v>2134200.91</v>
          </cell>
        </row>
        <row r="29">
          <cell r="B29">
            <v>5534505.1900000013</v>
          </cell>
        </row>
        <row r="65">
          <cell r="B65">
            <v>252234.96</v>
          </cell>
        </row>
        <row r="75">
          <cell r="B75">
            <v>17667370.780000001</v>
          </cell>
        </row>
        <row r="95">
          <cell r="C95">
            <v>19703.52</v>
          </cell>
        </row>
        <row r="96">
          <cell r="B96">
            <v>-7613821.0200000005</v>
          </cell>
        </row>
        <row r="103">
          <cell r="C103">
            <v>-5541.82</v>
          </cell>
        </row>
        <row r="104">
          <cell r="B104">
            <v>8853.51</v>
          </cell>
        </row>
        <row r="111">
          <cell r="B111">
            <v>625339.34</v>
          </cell>
        </row>
        <row r="126">
          <cell r="B126">
            <v>-8526394.6300000008</v>
          </cell>
        </row>
        <row r="136">
          <cell r="B136">
            <v>-1246208.3400000001</v>
          </cell>
        </row>
        <row r="149">
          <cell r="B149">
            <v>-45492.33</v>
          </cell>
        </row>
        <row r="153">
          <cell r="B153">
            <v>-470158.73208849633</v>
          </cell>
        </row>
        <row r="155">
          <cell r="B155">
            <v>-183.33</v>
          </cell>
        </row>
        <row r="160">
          <cell r="B160">
            <v>-5420000</v>
          </cell>
        </row>
        <row r="163">
          <cell r="B163">
            <v>-174715.41</v>
          </cell>
        </row>
        <row r="169">
          <cell r="B169">
            <v>-3150000</v>
          </cell>
        </row>
        <row r="195">
          <cell r="B195">
            <v>-630000</v>
          </cell>
        </row>
        <row r="197">
          <cell r="B197">
            <v>-2229494.61</v>
          </cell>
        </row>
        <row r="202">
          <cell r="B202">
            <v>-639871.82791150629</v>
          </cell>
        </row>
        <row r="204">
          <cell r="B204">
            <v>-316007.92</v>
          </cell>
        </row>
      </sheetData>
      <sheetData sheetId="2">
        <row r="30">
          <cell r="F30">
            <v>3614981.0577723342</v>
          </cell>
        </row>
      </sheetData>
      <sheetData sheetId="3">
        <row r="11">
          <cell r="Q11">
            <v>-75442.179999999993</v>
          </cell>
        </row>
        <row r="12">
          <cell r="Q12">
            <v>-194905</v>
          </cell>
        </row>
        <row r="13">
          <cell r="Q13">
            <v>469241.96999999881</v>
          </cell>
        </row>
        <row r="14">
          <cell r="Q14">
            <v>-24892.249999999971</v>
          </cell>
        </row>
        <row r="20">
          <cell r="Q20">
            <v>0</v>
          </cell>
        </row>
        <row r="21">
          <cell r="Q21">
            <v>-25713.039999999921</v>
          </cell>
        </row>
        <row r="30">
          <cell r="Q30">
            <v>4132445.4600000009</v>
          </cell>
        </row>
        <row r="31">
          <cell r="Q31">
            <v>-1307352.4300000004</v>
          </cell>
        </row>
        <row r="32">
          <cell r="Q32">
            <v>6453.7900000000009</v>
          </cell>
        </row>
        <row r="33">
          <cell r="Q33">
            <v>-138469.49443280278</v>
          </cell>
        </row>
        <row r="34">
          <cell r="Q34">
            <v>0</v>
          </cell>
        </row>
        <row r="37">
          <cell r="Q37">
            <v>225000</v>
          </cell>
        </row>
        <row r="43">
          <cell r="Q43">
            <v>0</v>
          </cell>
        </row>
      </sheetData>
      <sheetData sheetId="4">
        <row r="45">
          <cell r="E45">
            <v>41288626.359999999</v>
          </cell>
        </row>
        <row r="551">
          <cell r="E551">
            <v>-35410109.049999997</v>
          </cell>
        </row>
        <row r="555">
          <cell r="E555">
            <v>-238177.55000000002</v>
          </cell>
        </row>
        <row r="598">
          <cell r="E598">
            <v>-97777.33</v>
          </cell>
        </row>
        <row r="629">
          <cell r="E629">
            <v>-91397.62</v>
          </cell>
        </row>
        <row r="665">
          <cell r="E665">
            <v>-88916.41</v>
          </cell>
        </row>
        <row r="693">
          <cell r="E693">
            <v>-48882.01</v>
          </cell>
        </row>
        <row r="727">
          <cell r="E727">
            <v>-26992.010000000002</v>
          </cell>
        </row>
        <row r="752">
          <cell r="E752">
            <v>-1089271.24</v>
          </cell>
        </row>
        <row r="821">
          <cell r="E821">
            <v>-168328.95</v>
          </cell>
        </row>
        <row r="853">
          <cell r="E853">
            <v>-207909.46</v>
          </cell>
        </row>
        <row r="920">
          <cell r="E920">
            <v>-217406.66</v>
          </cell>
        </row>
        <row r="962">
          <cell r="E962">
            <v>-51927.8</v>
          </cell>
        </row>
        <row r="994">
          <cell r="E994">
            <v>-173095.04000000001</v>
          </cell>
        </row>
        <row r="1045">
          <cell r="E1045">
            <v>-263551.01</v>
          </cell>
        </row>
        <row r="1064">
          <cell r="E1064">
            <v>-248815.78</v>
          </cell>
        </row>
        <row r="1100">
          <cell r="E1100">
            <v>-50045.450000000004</v>
          </cell>
        </row>
        <row r="1130">
          <cell r="E1130">
            <v>-68297.960000000006</v>
          </cell>
        </row>
        <row r="1162">
          <cell r="E1162">
            <v>-118372.81</v>
          </cell>
        </row>
        <row r="1194">
          <cell r="E1194">
            <v>-83447.97</v>
          </cell>
        </row>
        <row r="1236">
          <cell r="E1236">
            <v>-95790.38</v>
          </cell>
        </row>
        <row r="1279">
          <cell r="E1279">
            <v>-65497.29</v>
          </cell>
        </row>
        <row r="1309">
          <cell r="E1309">
            <v>-64468.17</v>
          </cell>
        </row>
        <row r="1339">
          <cell r="E1339">
            <v>32844.76</v>
          </cell>
        </row>
        <row r="1382">
          <cell r="E1382">
            <v>-325542.17</v>
          </cell>
        </row>
        <row r="1450">
          <cell r="E1450">
            <v>-5148</v>
          </cell>
        </row>
        <row r="1459">
          <cell r="E1459">
            <v>-157558.67000000001</v>
          </cell>
        </row>
        <row r="1509">
          <cell r="E1509">
            <v>-38294.129999999997</v>
          </cell>
        </row>
        <row r="1531">
          <cell r="E1531">
            <v>-47381.03</v>
          </cell>
        </row>
        <row r="1563">
          <cell r="E1563">
            <v>-32258.21</v>
          </cell>
        </row>
        <row r="1607">
          <cell r="E1607">
            <v>-78466.89</v>
          </cell>
        </row>
        <row r="1608">
          <cell r="E1608">
            <v>-440.64</v>
          </cell>
        </row>
        <row r="1615">
          <cell r="E1615">
            <v>-732594.38</v>
          </cell>
        </row>
        <row r="1626">
          <cell r="E1626">
            <v>-3920.6</v>
          </cell>
        </row>
      </sheetData>
      <sheetData sheetId="5">
        <row r="42">
          <cell r="D42">
            <v>639871.82791150629</v>
          </cell>
        </row>
      </sheetData>
      <sheetData sheetId="6">
        <row r="14">
          <cell r="D14">
            <v>-656250</v>
          </cell>
        </row>
      </sheetData>
      <sheetData sheetId="7"/>
      <sheetData sheetId="8">
        <row r="122">
          <cell r="S122">
            <v>346529.32000000018</v>
          </cell>
        </row>
        <row r="130">
          <cell r="S130">
            <v>339454.53000000026</v>
          </cell>
        </row>
        <row r="157">
          <cell r="R157">
            <v>-662460.67000000016</v>
          </cell>
        </row>
      </sheetData>
      <sheetData sheetId="9">
        <row r="42">
          <cell r="C42">
            <v>291516.62208849634</v>
          </cell>
        </row>
      </sheetData>
      <sheetData sheetId="10" refreshError="1"/>
      <sheetData sheetId="11">
        <row r="73">
          <cell r="I73">
            <v>102945.94000000002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FDEC43-9A1A-4C7F-B22E-22220F7754F5}">
  <sheetPr>
    <pageSetUpPr fitToPage="1"/>
  </sheetPr>
  <dimension ref="B2:O64"/>
  <sheetViews>
    <sheetView workbookViewId="0"/>
  </sheetViews>
  <sheetFormatPr baseColWidth="10" defaultColWidth="6.85546875" defaultRowHeight="12.75" x14ac:dyDescent="0.25"/>
  <cols>
    <col min="1" max="1" width="3.28515625" style="1" customWidth="1"/>
    <col min="2" max="3" width="1.28515625" style="1" customWidth="1"/>
    <col min="4" max="4" width="9.7109375" style="1" customWidth="1"/>
    <col min="5" max="5" width="12" style="1" customWidth="1"/>
    <col min="6" max="6" width="1.28515625" style="1" customWidth="1"/>
    <col min="7" max="7" width="4.140625" style="1" customWidth="1"/>
    <col min="8" max="8" width="11.7109375" style="1" customWidth="1"/>
    <col min="9" max="9" width="23.28515625" style="1" customWidth="1"/>
    <col min="10" max="10" width="7.7109375" style="1" customWidth="1"/>
    <col min="11" max="11" width="6.42578125" style="3" customWidth="1"/>
    <col min="12" max="12" width="13.85546875" style="3" customWidth="1"/>
    <col min="13" max="13" width="5.140625" style="1" customWidth="1"/>
    <col min="14" max="14" width="17.85546875" style="3" customWidth="1"/>
    <col min="15" max="15" width="8.7109375" style="1" bestFit="1" customWidth="1"/>
    <col min="16" max="245" width="6.85546875" style="1"/>
    <col min="246" max="246" width="3.28515625" style="1" customWidth="1"/>
    <col min="247" max="248" width="1.28515625" style="1" customWidth="1"/>
    <col min="249" max="249" width="9.7109375" style="1" customWidth="1"/>
    <col min="250" max="250" width="12" style="1" customWidth="1"/>
    <col min="251" max="251" width="1.28515625" style="1" customWidth="1"/>
    <col min="252" max="252" width="4.140625" style="1" customWidth="1"/>
    <col min="253" max="253" width="11.7109375" style="1" customWidth="1"/>
    <col min="254" max="254" width="23.28515625" style="1" customWidth="1"/>
    <col min="255" max="255" width="7.7109375" style="1" customWidth="1"/>
    <col min="256" max="256" width="6.42578125" style="1" customWidth="1"/>
    <col min="257" max="257" width="13.85546875" style="1" customWidth="1"/>
    <col min="258" max="258" width="5.140625" style="1" customWidth="1"/>
    <col min="259" max="259" width="17.85546875" style="1" customWidth="1"/>
    <col min="260" max="261" width="8.7109375" style="1" bestFit="1" customWidth="1"/>
    <col min="262" max="262" width="13.42578125" style="1" bestFit="1" customWidth="1"/>
    <col min="263" max="263" width="9.85546875" style="1" bestFit="1" customWidth="1"/>
    <col min="264" max="264" width="6.85546875" style="1"/>
    <col min="265" max="265" width="7.28515625" style="1" bestFit="1" customWidth="1"/>
    <col min="266" max="266" width="13.5703125" style="1" bestFit="1" customWidth="1"/>
    <col min="267" max="267" width="6.85546875" style="1"/>
    <col min="268" max="268" width="10.28515625" style="1" bestFit="1" customWidth="1"/>
    <col min="269" max="269" width="9.28515625" style="1" bestFit="1" customWidth="1"/>
    <col min="270" max="501" width="6.85546875" style="1"/>
    <col min="502" max="502" width="3.28515625" style="1" customWidth="1"/>
    <col min="503" max="504" width="1.28515625" style="1" customWidth="1"/>
    <col min="505" max="505" width="9.7109375" style="1" customWidth="1"/>
    <col min="506" max="506" width="12" style="1" customWidth="1"/>
    <col min="507" max="507" width="1.28515625" style="1" customWidth="1"/>
    <col min="508" max="508" width="4.140625" style="1" customWidth="1"/>
    <col min="509" max="509" width="11.7109375" style="1" customWidth="1"/>
    <col min="510" max="510" width="23.28515625" style="1" customWidth="1"/>
    <col min="511" max="511" width="7.7109375" style="1" customWidth="1"/>
    <col min="512" max="512" width="6.42578125" style="1" customWidth="1"/>
    <col min="513" max="513" width="13.85546875" style="1" customWidth="1"/>
    <col min="514" max="514" width="5.140625" style="1" customWidth="1"/>
    <col min="515" max="515" width="17.85546875" style="1" customWidth="1"/>
    <col min="516" max="517" width="8.7109375" style="1" bestFit="1" customWidth="1"/>
    <col min="518" max="518" width="13.42578125" style="1" bestFit="1" customWidth="1"/>
    <col min="519" max="519" width="9.85546875" style="1" bestFit="1" customWidth="1"/>
    <col min="520" max="520" width="6.85546875" style="1"/>
    <col min="521" max="521" width="7.28515625" style="1" bestFit="1" customWidth="1"/>
    <col min="522" max="522" width="13.5703125" style="1" bestFit="1" customWidth="1"/>
    <col min="523" max="523" width="6.85546875" style="1"/>
    <col min="524" max="524" width="10.28515625" style="1" bestFit="1" customWidth="1"/>
    <col min="525" max="525" width="9.28515625" style="1" bestFit="1" customWidth="1"/>
    <col min="526" max="757" width="6.85546875" style="1"/>
    <col min="758" max="758" width="3.28515625" style="1" customWidth="1"/>
    <col min="759" max="760" width="1.28515625" style="1" customWidth="1"/>
    <col min="761" max="761" width="9.7109375" style="1" customWidth="1"/>
    <col min="762" max="762" width="12" style="1" customWidth="1"/>
    <col min="763" max="763" width="1.28515625" style="1" customWidth="1"/>
    <col min="764" max="764" width="4.140625" style="1" customWidth="1"/>
    <col min="765" max="765" width="11.7109375" style="1" customWidth="1"/>
    <col min="766" max="766" width="23.28515625" style="1" customWidth="1"/>
    <col min="767" max="767" width="7.7109375" style="1" customWidth="1"/>
    <col min="768" max="768" width="6.42578125" style="1" customWidth="1"/>
    <col min="769" max="769" width="13.85546875" style="1" customWidth="1"/>
    <col min="770" max="770" width="5.140625" style="1" customWidth="1"/>
    <col min="771" max="771" width="17.85546875" style="1" customWidth="1"/>
    <col min="772" max="773" width="8.7109375" style="1" bestFit="1" customWidth="1"/>
    <col min="774" max="774" width="13.42578125" style="1" bestFit="1" customWidth="1"/>
    <col min="775" max="775" width="9.85546875" style="1" bestFit="1" customWidth="1"/>
    <col min="776" max="776" width="6.85546875" style="1"/>
    <col min="777" max="777" width="7.28515625" style="1" bestFit="1" customWidth="1"/>
    <col min="778" max="778" width="13.5703125" style="1" bestFit="1" customWidth="1"/>
    <col min="779" max="779" width="6.85546875" style="1"/>
    <col min="780" max="780" width="10.28515625" style="1" bestFit="1" customWidth="1"/>
    <col min="781" max="781" width="9.28515625" style="1" bestFit="1" customWidth="1"/>
    <col min="782" max="1013" width="6.85546875" style="1"/>
    <col min="1014" max="1014" width="3.28515625" style="1" customWidth="1"/>
    <col min="1015" max="1016" width="1.28515625" style="1" customWidth="1"/>
    <col min="1017" max="1017" width="9.7109375" style="1" customWidth="1"/>
    <col min="1018" max="1018" width="12" style="1" customWidth="1"/>
    <col min="1019" max="1019" width="1.28515625" style="1" customWidth="1"/>
    <col min="1020" max="1020" width="4.140625" style="1" customWidth="1"/>
    <col min="1021" max="1021" width="11.7109375" style="1" customWidth="1"/>
    <col min="1022" max="1022" width="23.28515625" style="1" customWidth="1"/>
    <col min="1023" max="1023" width="7.7109375" style="1" customWidth="1"/>
    <col min="1024" max="1024" width="6.42578125" style="1" customWidth="1"/>
    <col min="1025" max="1025" width="13.85546875" style="1" customWidth="1"/>
    <col min="1026" max="1026" width="5.140625" style="1" customWidth="1"/>
    <col min="1027" max="1027" width="17.85546875" style="1" customWidth="1"/>
    <col min="1028" max="1029" width="8.7109375" style="1" bestFit="1" customWidth="1"/>
    <col min="1030" max="1030" width="13.42578125" style="1" bestFit="1" customWidth="1"/>
    <col min="1031" max="1031" width="9.85546875" style="1" bestFit="1" customWidth="1"/>
    <col min="1032" max="1032" width="6.85546875" style="1"/>
    <col min="1033" max="1033" width="7.28515625" style="1" bestFit="1" customWidth="1"/>
    <col min="1034" max="1034" width="13.5703125" style="1" bestFit="1" customWidth="1"/>
    <col min="1035" max="1035" width="6.85546875" style="1"/>
    <col min="1036" max="1036" width="10.28515625" style="1" bestFit="1" customWidth="1"/>
    <col min="1037" max="1037" width="9.28515625" style="1" bestFit="1" customWidth="1"/>
    <col min="1038" max="1269" width="6.85546875" style="1"/>
    <col min="1270" max="1270" width="3.28515625" style="1" customWidth="1"/>
    <col min="1271" max="1272" width="1.28515625" style="1" customWidth="1"/>
    <col min="1273" max="1273" width="9.7109375" style="1" customWidth="1"/>
    <col min="1274" max="1274" width="12" style="1" customWidth="1"/>
    <col min="1275" max="1275" width="1.28515625" style="1" customWidth="1"/>
    <col min="1276" max="1276" width="4.140625" style="1" customWidth="1"/>
    <col min="1277" max="1277" width="11.7109375" style="1" customWidth="1"/>
    <col min="1278" max="1278" width="23.28515625" style="1" customWidth="1"/>
    <col min="1279" max="1279" width="7.7109375" style="1" customWidth="1"/>
    <col min="1280" max="1280" width="6.42578125" style="1" customWidth="1"/>
    <col min="1281" max="1281" width="13.85546875" style="1" customWidth="1"/>
    <col min="1282" max="1282" width="5.140625" style="1" customWidth="1"/>
    <col min="1283" max="1283" width="17.85546875" style="1" customWidth="1"/>
    <col min="1284" max="1285" width="8.7109375" style="1" bestFit="1" customWidth="1"/>
    <col min="1286" max="1286" width="13.42578125" style="1" bestFit="1" customWidth="1"/>
    <col min="1287" max="1287" width="9.85546875" style="1" bestFit="1" customWidth="1"/>
    <col min="1288" max="1288" width="6.85546875" style="1"/>
    <col min="1289" max="1289" width="7.28515625" style="1" bestFit="1" customWidth="1"/>
    <col min="1290" max="1290" width="13.5703125" style="1" bestFit="1" customWidth="1"/>
    <col min="1291" max="1291" width="6.85546875" style="1"/>
    <col min="1292" max="1292" width="10.28515625" style="1" bestFit="1" customWidth="1"/>
    <col min="1293" max="1293" width="9.28515625" style="1" bestFit="1" customWidth="1"/>
    <col min="1294" max="1525" width="6.85546875" style="1"/>
    <col min="1526" max="1526" width="3.28515625" style="1" customWidth="1"/>
    <col min="1527" max="1528" width="1.28515625" style="1" customWidth="1"/>
    <col min="1529" max="1529" width="9.7109375" style="1" customWidth="1"/>
    <col min="1530" max="1530" width="12" style="1" customWidth="1"/>
    <col min="1531" max="1531" width="1.28515625" style="1" customWidth="1"/>
    <col min="1532" max="1532" width="4.140625" style="1" customWidth="1"/>
    <col min="1533" max="1533" width="11.7109375" style="1" customWidth="1"/>
    <col min="1534" max="1534" width="23.28515625" style="1" customWidth="1"/>
    <col min="1535" max="1535" width="7.7109375" style="1" customWidth="1"/>
    <col min="1536" max="1536" width="6.42578125" style="1" customWidth="1"/>
    <col min="1537" max="1537" width="13.85546875" style="1" customWidth="1"/>
    <col min="1538" max="1538" width="5.140625" style="1" customWidth="1"/>
    <col min="1539" max="1539" width="17.85546875" style="1" customWidth="1"/>
    <col min="1540" max="1541" width="8.7109375" style="1" bestFit="1" customWidth="1"/>
    <col min="1542" max="1542" width="13.42578125" style="1" bestFit="1" customWidth="1"/>
    <col min="1543" max="1543" width="9.85546875" style="1" bestFit="1" customWidth="1"/>
    <col min="1544" max="1544" width="6.85546875" style="1"/>
    <col min="1545" max="1545" width="7.28515625" style="1" bestFit="1" customWidth="1"/>
    <col min="1546" max="1546" width="13.5703125" style="1" bestFit="1" customWidth="1"/>
    <col min="1547" max="1547" width="6.85546875" style="1"/>
    <col min="1548" max="1548" width="10.28515625" style="1" bestFit="1" customWidth="1"/>
    <col min="1549" max="1549" width="9.28515625" style="1" bestFit="1" customWidth="1"/>
    <col min="1550" max="1781" width="6.85546875" style="1"/>
    <col min="1782" max="1782" width="3.28515625" style="1" customWidth="1"/>
    <col min="1783" max="1784" width="1.28515625" style="1" customWidth="1"/>
    <col min="1785" max="1785" width="9.7109375" style="1" customWidth="1"/>
    <col min="1786" max="1786" width="12" style="1" customWidth="1"/>
    <col min="1787" max="1787" width="1.28515625" style="1" customWidth="1"/>
    <col min="1788" max="1788" width="4.140625" style="1" customWidth="1"/>
    <col min="1789" max="1789" width="11.7109375" style="1" customWidth="1"/>
    <col min="1790" max="1790" width="23.28515625" style="1" customWidth="1"/>
    <col min="1791" max="1791" width="7.7109375" style="1" customWidth="1"/>
    <col min="1792" max="1792" width="6.42578125" style="1" customWidth="1"/>
    <col min="1793" max="1793" width="13.85546875" style="1" customWidth="1"/>
    <col min="1794" max="1794" width="5.140625" style="1" customWidth="1"/>
    <col min="1795" max="1795" width="17.85546875" style="1" customWidth="1"/>
    <col min="1796" max="1797" width="8.7109375" style="1" bestFit="1" customWidth="1"/>
    <col min="1798" max="1798" width="13.42578125" style="1" bestFit="1" customWidth="1"/>
    <col min="1799" max="1799" width="9.85546875" style="1" bestFit="1" customWidth="1"/>
    <col min="1800" max="1800" width="6.85546875" style="1"/>
    <col min="1801" max="1801" width="7.28515625" style="1" bestFit="1" customWidth="1"/>
    <col min="1802" max="1802" width="13.5703125" style="1" bestFit="1" customWidth="1"/>
    <col min="1803" max="1803" width="6.85546875" style="1"/>
    <col min="1804" max="1804" width="10.28515625" style="1" bestFit="1" customWidth="1"/>
    <col min="1805" max="1805" width="9.28515625" style="1" bestFit="1" customWidth="1"/>
    <col min="1806" max="2037" width="6.85546875" style="1"/>
    <col min="2038" max="2038" width="3.28515625" style="1" customWidth="1"/>
    <col min="2039" max="2040" width="1.28515625" style="1" customWidth="1"/>
    <col min="2041" max="2041" width="9.7109375" style="1" customWidth="1"/>
    <col min="2042" max="2042" width="12" style="1" customWidth="1"/>
    <col min="2043" max="2043" width="1.28515625" style="1" customWidth="1"/>
    <col min="2044" max="2044" width="4.140625" style="1" customWidth="1"/>
    <col min="2045" max="2045" width="11.7109375" style="1" customWidth="1"/>
    <col min="2046" max="2046" width="23.28515625" style="1" customWidth="1"/>
    <col min="2047" max="2047" width="7.7109375" style="1" customWidth="1"/>
    <col min="2048" max="2048" width="6.42578125" style="1" customWidth="1"/>
    <col min="2049" max="2049" width="13.85546875" style="1" customWidth="1"/>
    <col min="2050" max="2050" width="5.140625" style="1" customWidth="1"/>
    <col min="2051" max="2051" width="17.85546875" style="1" customWidth="1"/>
    <col min="2052" max="2053" width="8.7109375" style="1" bestFit="1" customWidth="1"/>
    <col min="2054" max="2054" width="13.42578125" style="1" bestFit="1" customWidth="1"/>
    <col min="2055" max="2055" width="9.85546875" style="1" bestFit="1" customWidth="1"/>
    <col min="2056" max="2056" width="6.85546875" style="1"/>
    <col min="2057" max="2057" width="7.28515625" style="1" bestFit="1" customWidth="1"/>
    <col min="2058" max="2058" width="13.5703125" style="1" bestFit="1" customWidth="1"/>
    <col min="2059" max="2059" width="6.85546875" style="1"/>
    <col min="2060" max="2060" width="10.28515625" style="1" bestFit="1" customWidth="1"/>
    <col min="2061" max="2061" width="9.28515625" style="1" bestFit="1" customWidth="1"/>
    <col min="2062" max="2293" width="6.85546875" style="1"/>
    <col min="2294" max="2294" width="3.28515625" style="1" customWidth="1"/>
    <col min="2295" max="2296" width="1.28515625" style="1" customWidth="1"/>
    <col min="2297" max="2297" width="9.7109375" style="1" customWidth="1"/>
    <col min="2298" max="2298" width="12" style="1" customWidth="1"/>
    <col min="2299" max="2299" width="1.28515625" style="1" customWidth="1"/>
    <col min="2300" max="2300" width="4.140625" style="1" customWidth="1"/>
    <col min="2301" max="2301" width="11.7109375" style="1" customWidth="1"/>
    <col min="2302" max="2302" width="23.28515625" style="1" customWidth="1"/>
    <col min="2303" max="2303" width="7.7109375" style="1" customWidth="1"/>
    <col min="2304" max="2304" width="6.42578125" style="1" customWidth="1"/>
    <col min="2305" max="2305" width="13.85546875" style="1" customWidth="1"/>
    <col min="2306" max="2306" width="5.140625" style="1" customWidth="1"/>
    <col min="2307" max="2307" width="17.85546875" style="1" customWidth="1"/>
    <col min="2308" max="2309" width="8.7109375" style="1" bestFit="1" customWidth="1"/>
    <col min="2310" max="2310" width="13.42578125" style="1" bestFit="1" customWidth="1"/>
    <col min="2311" max="2311" width="9.85546875" style="1" bestFit="1" customWidth="1"/>
    <col min="2312" max="2312" width="6.85546875" style="1"/>
    <col min="2313" max="2313" width="7.28515625" style="1" bestFit="1" customWidth="1"/>
    <col min="2314" max="2314" width="13.5703125" style="1" bestFit="1" customWidth="1"/>
    <col min="2315" max="2315" width="6.85546875" style="1"/>
    <col min="2316" max="2316" width="10.28515625" style="1" bestFit="1" customWidth="1"/>
    <col min="2317" max="2317" width="9.28515625" style="1" bestFit="1" customWidth="1"/>
    <col min="2318" max="2549" width="6.85546875" style="1"/>
    <col min="2550" max="2550" width="3.28515625" style="1" customWidth="1"/>
    <col min="2551" max="2552" width="1.28515625" style="1" customWidth="1"/>
    <col min="2553" max="2553" width="9.7109375" style="1" customWidth="1"/>
    <col min="2554" max="2554" width="12" style="1" customWidth="1"/>
    <col min="2555" max="2555" width="1.28515625" style="1" customWidth="1"/>
    <col min="2556" max="2556" width="4.140625" style="1" customWidth="1"/>
    <col min="2557" max="2557" width="11.7109375" style="1" customWidth="1"/>
    <col min="2558" max="2558" width="23.28515625" style="1" customWidth="1"/>
    <col min="2559" max="2559" width="7.7109375" style="1" customWidth="1"/>
    <col min="2560" max="2560" width="6.42578125" style="1" customWidth="1"/>
    <col min="2561" max="2561" width="13.85546875" style="1" customWidth="1"/>
    <col min="2562" max="2562" width="5.140625" style="1" customWidth="1"/>
    <col min="2563" max="2563" width="17.85546875" style="1" customWidth="1"/>
    <col min="2564" max="2565" width="8.7109375" style="1" bestFit="1" customWidth="1"/>
    <col min="2566" max="2566" width="13.42578125" style="1" bestFit="1" customWidth="1"/>
    <col min="2567" max="2567" width="9.85546875" style="1" bestFit="1" customWidth="1"/>
    <col min="2568" max="2568" width="6.85546875" style="1"/>
    <col min="2569" max="2569" width="7.28515625" style="1" bestFit="1" customWidth="1"/>
    <col min="2570" max="2570" width="13.5703125" style="1" bestFit="1" customWidth="1"/>
    <col min="2571" max="2571" width="6.85546875" style="1"/>
    <col min="2572" max="2572" width="10.28515625" style="1" bestFit="1" customWidth="1"/>
    <col min="2573" max="2573" width="9.28515625" style="1" bestFit="1" customWidth="1"/>
    <col min="2574" max="2805" width="6.85546875" style="1"/>
    <col min="2806" max="2806" width="3.28515625" style="1" customWidth="1"/>
    <col min="2807" max="2808" width="1.28515625" style="1" customWidth="1"/>
    <col min="2809" max="2809" width="9.7109375" style="1" customWidth="1"/>
    <col min="2810" max="2810" width="12" style="1" customWidth="1"/>
    <col min="2811" max="2811" width="1.28515625" style="1" customWidth="1"/>
    <col min="2812" max="2812" width="4.140625" style="1" customWidth="1"/>
    <col min="2813" max="2813" width="11.7109375" style="1" customWidth="1"/>
    <col min="2814" max="2814" width="23.28515625" style="1" customWidth="1"/>
    <col min="2815" max="2815" width="7.7109375" style="1" customWidth="1"/>
    <col min="2816" max="2816" width="6.42578125" style="1" customWidth="1"/>
    <col min="2817" max="2817" width="13.85546875" style="1" customWidth="1"/>
    <col min="2818" max="2818" width="5.140625" style="1" customWidth="1"/>
    <col min="2819" max="2819" width="17.85546875" style="1" customWidth="1"/>
    <col min="2820" max="2821" width="8.7109375" style="1" bestFit="1" customWidth="1"/>
    <col min="2822" max="2822" width="13.42578125" style="1" bestFit="1" customWidth="1"/>
    <col min="2823" max="2823" width="9.85546875" style="1" bestFit="1" customWidth="1"/>
    <col min="2824" max="2824" width="6.85546875" style="1"/>
    <col min="2825" max="2825" width="7.28515625" style="1" bestFit="1" customWidth="1"/>
    <col min="2826" max="2826" width="13.5703125" style="1" bestFit="1" customWidth="1"/>
    <col min="2827" max="2827" width="6.85546875" style="1"/>
    <col min="2828" max="2828" width="10.28515625" style="1" bestFit="1" customWidth="1"/>
    <col min="2829" max="2829" width="9.28515625" style="1" bestFit="1" customWidth="1"/>
    <col min="2830" max="3061" width="6.85546875" style="1"/>
    <col min="3062" max="3062" width="3.28515625" style="1" customWidth="1"/>
    <col min="3063" max="3064" width="1.28515625" style="1" customWidth="1"/>
    <col min="3065" max="3065" width="9.7109375" style="1" customWidth="1"/>
    <col min="3066" max="3066" width="12" style="1" customWidth="1"/>
    <col min="3067" max="3067" width="1.28515625" style="1" customWidth="1"/>
    <col min="3068" max="3068" width="4.140625" style="1" customWidth="1"/>
    <col min="3069" max="3069" width="11.7109375" style="1" customWidth="1"/>
    <col min="3070" max="3070" width="23.28515625" style="1" customWidth="1"/>
    <col min="3071" max="3071" width="7.7109375" style="1" customWidth="1"/>
    <col min="3072" max="3072" width="6.42578125" style="1" customWidth="1"/>
    <col min="3073" max="3073" width="13.85546875" style="1" customWidth="1"/>
    <col min="3074" max="3074" width="5.140625" style="1" customWidth="1"/>
    <col min="3075" max="3075" width="17.85546875" style="1" customWidth="1"/>
    <col min="3076" max="3077" width="8.7109375" style="1" bestFit="1" customWidth="1"/>
    <col min="3078" max="3078" width="13.42578125" style="1" bestFit="1" customWidth="1"/>
    <col min="3079" max="3079" width="9.85546875" style="1" bestFit="1" customWidth="1"/>
    <col min="3080" max="3080" width="6.85546875" style="1"/>
    <col min="3081" max="3081" width="7.28515625" style="1" bestFit="1" customWidth="1"/>
    <col min="3082" max="3082" width="13.5703125" style="1" bestFit="1" customWidth="1"/>
    <col min="3083" max="3083" width="6.85546875" style="1"/>
    <col min="3084" max="3084" width="10.28515625" style="1" bestFit="1" customWidth="1"/>
    <col min="3085" max="3085" width="9.28515625" style="1" bestFit="1" customWidth="1"/>
    <col min="3086" max="3317" width="6.85546875" style="1"/>
    <col min="3318" max="3318" width="3.28515625" style="1" customWidth="1"/>
    <col min="3319" max="3320" width="1.28515625" style="1" customWidth="1"/>
    <col min="3321" max="3321" width="9.7109375" style="1" customWidth="1"/>
    <col min="3322" max="3322" width="12" style="1" customWidth="1"/>
    <col min="3323" max="3323" width="1.28515625" style="1" customWidth="1"/>
    <col min="3324" max="3324" width="4.140625" style="1" customWidth="1"/>
    <col min="3325" max="3325" width="11.7109375" style="1" customWidth="1"/>
    <col min="3326" max="3326" width="23.28515625" style="1" customWidth="1"/>
    <col min="3327" max="3327" width="7.7109375" style="1" customWidth="1"/>
    <col min="3328" max="3328" width="6.42578125" style="1" customWidth="1"/>
    <col min="3329" max="3329" width="13.85546875" style="1" customWidth="1"/>
    <col min="3330" max="3330" width="5.140625" style="1" customWidth="1"/>
    <col min="3331" max="3331" width="17.85546875" style="1" customWidth="1"/>
    <col min="3332" max="3333" width="8.7109375" style="1" bestFit="1" customWidth="1"/>
    <col min="3334" max="3334" width="13.42578125" style="1" bestFit="1" customWidth="1"/>
    <col min="3335" max="3335" width="9.85546875" style="1" bestFit="1" customWidth="1"/>
    <col min="3336" max="3336" width="6.85546875" style="1"/>
    <col min="3337" max="3337" width="7.28515625" style="1" bestFit="1" customWidth="1"/>
    <col min="3338" max="3338" width="13.5703125" style="1" bestFit="1" customWidth="1"/>
    <col min="3339" max="3339" width="6.85546875" style="1"/>
    <col min="3340" max="3340" width="10.28515625" style="1" bestFit="1" customWidth="1"/>
    <col min="3341" max="3341" width="9.28515625" style="1" bestFit="1" customWidth="1"/>
    <col min="3342" max="3573" width="6.85546875" style="1"/>
    <col min="3574" max="3574" width="3.28515625" style="1" customWidth="1"/>
    <col min="3575" max="3576" width="1.28515625" style="1" customWidth="1"/>
    <col min="3577" max="3577" width="9.7109375" style="1" customWidth="1"/>
    <col min="3578" max="3578" width="12" style="1" customWidth="1"/>
    <col min="3579" max="3579" width="1.28515625" style="1" customWidth="1"/>
    <col min="3580" max="3580" width="4.140625" style="1" customWidth="1"/>
    <col min="3581" max="3581" width="11.7109375" style="1" customWidth="1"/>
    <col min="3582" max="3582" width="23.28515625" style="1" customWidth="1"/>
    <col min="3583" max="3583" width="7.7109375" style="1" customWidth="1"/>
    <col min="3584" max="3584" width="6.42578125" style="1" customWidth="1"/>
    <col min="3585" max="3585" width="13.85546875" style="1" customWidth="1"/>
    <col min="3586" max="3586" width="5.140625" style="1" customWidth="1"/>
    <col min="3587" max="3587" width="17.85546875" style="1" customWidth="1"/>
    <col min="3588" max="3589" width="8.7109375" style="1" bestFit="1" customWidth="1"/>
    <col min="3590" max="3590" width="13.42578125" style="1" bestFit="1" customWidth="1"/>
    <col min="3591" max="3591" width="9.85546875" style="1" bestFit="1" customWidth="1"/>
    <col min="3592" max="3592" width="6.85546875" style="1"/>
    <col min="3593" max="3593" width="7.28515625" style="1" bestFit="1" customWidth="1"/>
    <col min="3594" max="3594" width="13.5703125" style="1" bestFit="1" customWidth="1"/>
    <col min="3595" max="3595" width="6.85546875" style="1"/>
    <col min="3596" max="3596" width="10.28515625" style="1" bestFit="1" customWidth="1"/>
    <col min="3597" max="3597" width="9.28515625" style="1" bestFit="1" customWidth="1"/>
    <col min="3598" max="3829" width="6.85546875" style="1"/>
    <col min="3830" max="3830" width="3.28515625" style="1" customWidth="1"/>
    <col min="3831" max="3832" width="1.28515625" style="1" customWidth="1"/>
    <col min="3833" max="3833" width="9.7109375" style="1" customWidth="1"/>
    <col min="3834" max="3834" width="12" style="1" customWidth="1"/>
    <col min="3835" max="3835" width="1.28515625" style="1" customWidth="1"/>
    <col min="3836" max="3836" width="4.140625" style="1" customWidth="1"/>
    <col min="3837" max="3837" width="11.7109375" style="1" customWidth="1"/>
    <col min="3838" max="3838" width="23.28515625" style="1" customWidth="1"/>
    <col min="3839" max="3839" width="7.7109375" style="1" customWidth="1"/>
    <col min="3840" max="3840" width="6.42578125" style="1" customWidth="1"/>
    <col min="3841" max="3841" width="13.85546875" style="1" customWidth="1"/>
    <col min="3842" max="3842" width="5.140625" style="1" customWidth="1"/>
    <col min="3843" max="3843" width="17.85546875" style="1" customWidth="1"/>
    <col min="3844" max="3845" width="8.7109375" style="1" bestFit="1" customWidth="1"/>
    <col min="3846" max="3846" width="13.42578125" style="1" bestFit="1" customWidth="1"/>
    <col min="3847" max="3847" width="9.85546875" style="1" bestFit="1" customWidth="1"/>
    <col min="3848" max="3848" width="6.85546875" style="1"/>
    <col min="3849" max="3849" width="7.28515625" style="1" bestFit="1" customWidth="1"/>
    <col min="3850" max="3850" width="13.5703125" style="1" bestFit="1" customWidth="1"/>
    <col min="3851" max="3851" width="6.85546875" style="1"/>
    <col min="3852" max="3852" width="10.28515625" style="1" bestFit="1" customWidth="1"/>
    <col min="3853" max="3853" width="9.28515625" style="1" bestFit="1" customWidth="1"/>
    <col min="3854" max="4085" width="6.85546875" style="1"/>
    <col min="4086" max="4086" width="3.28515625" style="1" customWidth="1"/>
    <col min="4087" max="4088" width="1.28515625" style="1" customWidth="1"/>
    <col min="4089" max="4089" width="9.7109375" style="1" customWidth="1"/>
    <col min="4090" max="4090" width="12" style="1" customWidth="1"/>
    <col min="4091" max="4091" width="1.28515625" style="1" customWidth="1"/>
    <col min="4092" max="4092" width="4.140625" style="1" customWidth="1"/>
    <col min="4093" max="4093" width="11.7109375" style="1" customWidth="1"/>
    <col min="4094" max="4094" width="23.28515625" style="1" customWidth="1"/>
    <col min="4095" max="4095" width="7.7109375" style="1" customWidth="1"/>
    <col min="4096" max="4096" width="6.42578125" style="1" customWidth="1"/>
    <col min="4097" max="4097" width="13.85546875" style="1" customWidth="1"/>
    <col min="4098" max="4098" width="5.140625" style="1" customWidth="1"/>
    <col min="4099" max="4099" width="17.85546875" style="1" customWidth="1"/>
    <col min="4100" max="4101" width="8.7109375" style="1" bestFit="1" customWidth="1"/>
    <col min="4102" max="4102" width="13.42578125" style="1" bestFit="1" customWidth="1"/>
    <col min="4103" max="4103" width="9.85546875" style="1" bestFit="1" customWidth="1"/>
    <col min="4104" max="4104" width="6.85546875" style="1"/>
    <col min="4105" max="4105" width="7.28515625" style="1" bestFit="1" customWidth="1"/>
    <col min="4106" max="4106" width="13.5703125" style="1" bestFit="1" customWidth="1"/>
    <col min="4107" max="4107" width="6.85546875" style="1"/>
    <col min="4108" max="4108" width="10.28515625" style="1" bestFit="1" customWidth="1"/>
    <col min="4109" max="4109" width="9.28515625" style="1" bestFit="1" customWidth="1"/>
    <col min="4110" max="4341" width="6.85546875" style="1"/>
    <col min="4342" max="4342" width="3.28515625" style="1" customWidth="1"/>
    <col min="4343" max="4344" width="1.28515625" style="1" customWidth="1"/>
    <col min="4345" max="4345" width="9.7109375" style="1" customWidth="1"/>
    <col min="4346" max="4346" width="12" style="1" customWidth="1"/>
    <col min="4347" max="4347" width="1.28515625" style="1" customWidth="1"/>
    <col min="4348" max="4348" width="4.140625" style="1" customWidth="1"/>
    <col min="4349" max="4349" width="11.7109375" style="1" customWidth="1"/>
    <col min="4350" max="4350" width="23.28515625" style="1" customWidth="1"/>
    <col min="4351" max="4351" width="7.7109375" style="1" customWidth="1"/>
    <col min="4352" max="4352" width="6.42578125" style="1" customWidth="1"/>
    <col min="4353" max="4353" width="13.85546875" style="1" customWidth="1"/>
    <col min="4354" max="4354" width="5.140625" style="1" customWidth="1"/>
    <col min="4355" max="4355" width="17.85546875" style="1" customWidth="1"/>
    <col min="4356" max="4357" width="8.7109375" style="1" bestFit="1" customWidth="1"/>
    <col min="4358" max="4358" width="13.42578125" style="1" bestFit="1" customWidth="1"/>
    <col min="4359" max="4359" width="9.85546875" style="1" bestFit="1" customWidth="1"/>
    <col min="4360" max="4360" width="6.85546875" style="1"/>
    <col min="4361" max="4361" width="7.28515625" style="1" bestFit="1" customWidth="1"/>
    <col min="4362" max="4362" width="13.5703125" style="1" bestFit="1" customWidth="1"/>
    <col min="4363" max="4363" width="6.85546875" style="1"/>
    <col min="4364" max="4364" width="10.28515625" style="1" bestFit="1" customWidth="1"/>
    <col min="4365" max="4365" width="9.28515625" style="1" bestFit="1" customWidth="1"/>
    <col min="4366" max="4597" width="6.85546875" style="1"/>
    <col min="4598" max="4598" width="3.28515625" style="1" customWidth="1"/>
    <col min="4599" max="4600" width="1.28515625" style="1" customWidth="1"/>
    <col min="4601" max="4601" width="9.7109375" style="1" customWidth="1"/>
    <col min="4602" max="4602" width="12" style="1" customWidth="1"/>
    <col min="4603" max="4603" width="1.28515625" style="1" customWidth="1"/>
    <col min="4604" max="4604" width="4.140625" style="1" customWidth="1"/>
    <col min="4605" max="4605" width="11.7109375" style="1" customWidth="1"/>
    <col min="4606" max="4606" width="23.28515625" style="1" customWidth="1"/>
    <col min="4607" max="4607" width="7.7109375" style="1" customWidth="1"/>
    <col min="4608" max="4608" width="6.42578125" style="1" customWidth="1"/>
    <col min="4609" max="4609" width="13.85546875" style="1" customWidth="1"/>
    <col min="4610" max="4610" width="5.140625" style="1" customWidth="1"/>
    <col min="4611" max="4611" width="17.85546875" style="1" customWidth="1"/>
    <col min="4612" max="4613" width="8.7109375" style="1" bestFit="1" customWidth="1"/>
    <col min="4614" max="4614" width="13.42578125" style="1" bestFit="1" customWidth="1"/>
    <col min="4615" max="4615" width="9.85546875" style="1" bestFit="1" customWidth="1"/>
    <col min="4616" max="4616" width="6.85546875" style="1"/>
    <col min="4617" max="4617" width="7.28515625" style="1" bestFit="1" customWidth="1"/>
    <col min="4618" max="4618" width="13.5703125" style="1" bestFit="1" customWidth="1"/>
    <col min="4619" max="4619" width="6.85546875" style="1"/>
    <col min="4620" max="4620" width="10.28515625" style="1" bestFit="1" customWidth="1"/>
    <col min="4621" max="4621" width="9.28515625" style="1" bestFit="1" customWidth="1"/>
    <col min="4622" max="4853" width="6.85546875" style="1"/>
    <col min="4854" max="4854" width="3.28515625" style="1" customWidth="1"/>
    <col min="4855" max="4856" width="1.28515625" style="1" customWidth="1"/>
    <col min="4857" max="4857" width="9.7109375" style="1" customWidth="1"/>
    <col min="4858" max="4858" width="12" style="1" customWidth="1"/>
    <col min="4859" max="4859" width="1.28515625" style="1" customWidth="1"/>
    <col min="4860" max="4860" width="4.140625" style="1" customWidth="1"/>
    <col min="4861" max="4861" width="11.7109375" style="1" customWidth="1"/>
    <col min="4862" max="4862" width="23.28515625" style="1" customWidth="1"/>
    <col min="4863" max="4863" width="7.7109375" style="1" customWidth="1"/>
    <col min="4864" max="4864" width="6.42578125" style="1" customWidth="1"/>
    <col min="4865" max="4865" width="13.85546875" style="1" customWidth="1"/>
    <col min="4866" max="4866" width="5.140625" style="1" customWidth="1"/>
    <col min="4867" max="4867" width="17.85546875" style="1" customWidth="1"/>
    <col min="4868" max="4869" width="8.7109375" style="1" bestFit="1" customWidth="1"/>
    <col min="4870" max="4870" width="13.42578125" style="1" bestFit="1" customWidth="1"/>
    <col min="4871" max="4871" width="9.85546875" style="1" bestFit="1" customWidth="1"/>
    <col min="4872" max="4872" width="6.85546875" style="1"/>
    <col min="4873" max="4873" width="7.28515625" style="1" bestFit="1" customWidth="1"/>
    <col min="4874" max="4874" width="13.5703125" style="1" bestFit="1" customWidth="1"/>
    <col min="4875" max="4875" width="6.85546875" style="1"/>
    <col min="4876" max="4876" width="10.28515625" style="1" bestFit="1" customWidth="1"/>
    <col min="4877" max="4877" width="9.28515625" style="1" bestFit="1" customWidth="1"/>
    <col min="4878" max="5109" width="6.85546875" style="1"/>
    <col min="5110" max="5110" width="3.28515625" style="1" customWidth="1"/>
    <col min="5111" max="5112" width="1.28515625" style="1" customWidth="1"/>
    <col min="5113" max="5113" width="9.7109375" style="1" customWidth="1"/>
    <col min="5114" max="5114" width="12" style="1" customWidth="1"/>
    <col min="5115" max="5115" width="1.28515625" style="1" customWidth="1"/>
    <col min="5116" max="5116" width="4.140625" style="1" customWidth="1"/>
    <col min="5117" max="5117" width="11.7109375" style="1" customWidth="1"/>
    <col min="5118" max="5118" width="23.28515625" style="1" customWidth="1"/>
    <col min="5119" max="5119" width="7.7109375" style="1" customWidth="1"/>
    <col min="5120" max="5120" width="6.42578125" style="1" customWidth="1"/>
    <col min="5121" max="5121" width="13.85546875" style="1" customWidth="1"/>
    <col min="5122" max="5122" width="5.140625" style="1" customWidth="1"/>
    <col min="5123" max="5123" width="17.85546875" style="1" customWidth="1"/>
    <col min="5124" max="5125" width="8.7109375" style="1" bestFit="1" customWidth="1"/>
    <col min="5126" max="5126" width="13.42578125" style="1" bestFit="1" customWidth="1"/>
    <col min="5127" max="5127" width="9.85546875" style="1" bestFit="1" customWidth="1"/>
    <col min="5128" max="5128" width="6.85546875" style="1"/>
    <col min="5129" max="5129" width="7.28515625" style="1" bestFit="1" customWidth="1"/>
    <col min="5130" max="5130" width="13.5703125" style="1" bestFit="1" customWidth="1"/>
    <col min="5131" max="5131" width="6.85546875" style="1"/>
    <col min="5132" max="5132" width="10.28515625" style="1" bestFit="1" customWidth="1"/>
    <col min="5133" max="5133" width="9.28515625" style="1" bestFit="1" customWidth="1"/>
    <col min="5134" max="5365" width="6.85546875" style="1"/>
    <col min="5366" max="5366" width="3.28515625" style="1" customWidth="1"/>
    <col min="5367" max="5368" width="1.28515625" style="1" customWidth="1"/>
    <col min="5369" max="5369" width="9.7109375" style="1" customWidth="1"/>
    <col min="5370" max="5370" width="12" style="1" customWidth="1"/>
    <col min="5371" max="5371" width="1.28515625" style="1" customWidth="1"/>
    <col min="5372" max="5372" width="4.140625" style="1" customWidth="1"/>
    <col min="5373" max="5373" width="11.7109375" style="1" customWidth="1"/>
    <col min="5374" max="5374" width="23.28515625" style="1" customWidth="1"/>
    <col min="5375" max="5375" width="7.7109375" style="1" customWidth="1"/>
    <col min="5376" max="5376" width="6.42578125" style="1" customWidth="1"/>
    <col min="5377" max="5377" width="13.85546875" style="1" customWidth="1"/>
    <col min="5378" max="5378" width="5.140625" style="1" customWidth="1"/>
    <col min="5379" max="5379" width="17.85546875" style="1" customWidth="1"/>
    <col min="5380" max="5381" width="8.7109375" style="1" bestFit="1" customWidth="1"/>
    <col min="5382" max="5382" width="13.42578125" style="1" bestFit="1" customWidth="1"/>
    <col min="5383" max="5383" width="9.85546875" style="1" bestFit="1" customWidth="1"/>
    <col min="5384" max="5384" width="6.85546875" style="1"/>
    <col min="5385" max="5385" width="7.28515625" style="1" bestFit="1" customWidth="1"/>
    <col min="5386" max="5386" width="13.5703125" style="1" bestFit="1" customWidth="1"/>
    <col min="5387" max="5387" width="6.85546875" style="1"/>
    <col min="5388" max="5388" width="10.28515625" style="1" bestFit="1" customWidth="1"/>
    <col min="5389" max="5389" width="9.28515625" style="1" bestFit="1" customWidth="1"/>
    <col min="5390" max="5621" width="6.85546875" style="1"/>
    <col min="5622" max="5622" width="3.28515625" style="1" customWidth="1"/>
    <col min="5623" max="5624" width="1.28515625" style="1" customWidth="1"/>
    <col min="5625" max="5625" width="9.7109375" style="1" customWidth="1"/>
    <col min="5626" max="5626" width="12" style="1" customWidth="1"/>
    <col min="5627" max="5627" width="1.28515625" style="1" customWidth="1"/>
    <col min="5628" max="5628" width="4.140625" style="1" customWidth="1"/>
    <col min="5629" max="5629" width="11.7109375" style="1" customWidth="1"/>
    <col min="5630" max="5630" width="23.28515625" style="1" customWidth="1"/>
    <col min="5631" max="5631" width="7.7109375" style="1" customWidth="1"/>
    <col min="5632" max="5632" width="6.42578125" style="1" customWidth="1"/>
    <col min="5633" max="5633" width="13.85546875" style="1" customWidth="1"/>
    <col min="5634" max="5634" width="5.140625" style="1" customWidth="1"/>
    <col min="5635" max="5635" width="17.85546875" style="1" customWidth="1"/>
    <col min="5636" max="5637" width="8.7109375" style="1" bestFit="1" customWidth="1"/>
    <col min="5638" max="5638" width="13.42578125" style="1" bestFit="1" customWidth="1"/>
    <col min="5639" max="5639" width="9.85546875" style="1" bestFit="1" customWidth="1"/>
    <col min="5640" max="5640" width="6.85546875" style="1"/>
    <col min="5641" max="5641" width="7.28515625" style="1" bestFit="1" customWidth="1"/>
    <col min="5642" max="5642" width="13.5703125" style="1" bestFit="1" customWidth="1"/>
    <col min="5643" max="5643" width="6.85546875" style="1"/>
    <col min="5644" max="5644" width="10.28515625" style="1" bestFit="1" customWidth="1"/>
    <col min="5645" max="5645" width="9.28515625" style="1" bestFit="1" customWidth="1"/>
    <col min="5646" max="5877" width="6.85546875" style="1"/>
    <col min="5878" max="5878" width="3.28515625" style="1" customWidth="1"/>
    <col min="5879" max="5880" width="1.28515625" style="1" customWidth="1"/>
    <col min="5881" max="5881" width="9.7109375" style="1" customWidth="1"/>
    <col min="5882" max="5882" width="12" style="1" customWidth="1"/>
    <col min="5883" max="5883" width="1.28515625" style="1" customWidth="1"/>
    <col min="5884" max="5884" width="4.140625" style="1" customWidth="1"/>
    <col min="5885" max="5885" width="11.7109375" style="1" customWidth="1"/>
    <col min="5886" max="5886" width="23.28515625" style="1" customWidth="1"/>
    <col min="5887" max="5887" width="7.7109375" style="1" customWidth="1"/>
    <col min="5888" max="5888" width="6.42578125" style="1" customWidth="1"/>
    <col min="5889" max="5889" width="13.85546875" style="1" customWidth="1"/>
    <col min="5890" max="5890" width="5.140625" style="1" customWidth="1"/>
    <col min="5891" max="5891" width="17.85546875" style="1" customWidth="1"/>
    <col min="5892" max="5893" width="8.7109375" style="1" bestFit="1" customWidth="1"/>
    <col min="5894" max="5894" width="13.42578125" style="1" bestFit="1" customWidth="1"/>
    <col min="5895" max="5895" width="9.85546875" style="1" bestFit="1" customWidth="1"/>
    <col min="5896" max="5896" width="6.85546875" style="1"/>
    <col min="5897" max="5897" width="7.28515625" style="1" bestFit="1" customWidth="1"/>
    <col min="5898" max="5898" width="13.5703125" style="1" bestFit="1" customWidth="1"/>
    <col min="5899" max="5899" width="6.85546875" style="1"/>
    <col min="5900" max="5900" width="10.28515625" style="1" bestFit="1" customWidth="1"/>
    <col min="5901" max="5901" width="9.28515625" style="1" bestFit="1" customWidth="1"/>
    <col min="5902" max="6133" width="6.85546875" style="1"/>
    <col min="6134" max="6134" width="3.28515625" style="1" customWidth="1"/>
    <col min="6135" max="6136" width="1.28515625" style="1" customWidth="1"/>
    <col min="6137" max="6137" width="9.7109375" style="1" customWidth="1"/>
    <col min="6138" max="6138" width="12" style="1" customWidth="1"/>
    <col min="6139" max="6139" width="1.28515625" style="1" customWidth="1"/>
    <col min="6140" max="6140" width="4.140625" style="1" customWidth="1"/>
    <col min="6141" max="6141" width="11.7109375" style="1" customWidth="1"/>
    <col min="6142" max="6142" width="23.28515625" style="1" customWidth="1"/>
    <col min="6143" max="6143" width="7.7109375" style="1" customWidth="1"/>
    <col min="6144" max="6144" width="6.42578125" style="1" customWidth="1"/>
    <col min="6145" max="6145" width="13.85546875" style="1" customWidth="1"/>
    <col min="6146" max="6146" width="5.140625" style="1" customWidth="1"/>
    <col min="6147" max="6147" width="17.85546875" style="1" customWidth="1"/>
    <col min="6148" max="6149" width="8.7109375" style="1" bestFit="1" customWidth="1"/>
    <col min="6150" max="6150" width="13.42578125" style="1" bestFit="1" customWidth="1"/>
    <col min="6151" max="6151" width="9.85546875" style="1" bestFit="1" customWidth="1"/>
    <col min="6152" max="6152" width="6.85546875" style="1"/>
    <col min="6153" max="6153" width="7.28515625" style="1" bestFit="1" customWidth="1"/>
    <col min="6154" max="6154" width="13.5703125" style="1" bestFit="1" customWidth="1"/>
    <col min="6155" max="6155" width="6.85546875" style="1"/>
    <col min="6156" max="6156" width="10.28515625" style="1" bestFit="1" customWidth="1"/>
    <col min="6157" max="6157" width="9.28515625" style="1" bestFit="1" customWidth="1"/>
    <col min="6158" max="6389" width="6.85546875" style="1"/>
    <col min="6390" max="6390" width="3.28515625" style="1" customWidth="1"/>
    <col min="6391" max="6392" width="1.28515625" style="1" customWidth="1"/>
    <col min="6393" max="6393" width="9.7109375" style="1" customWidth="1"/>
    <col min="6394" max="6394" width="12" style="1" customWidth="1"/>
    <col min="6395" max="6395" width="1.28515625" style="1" customWidth="1"/>
    <col min="6396" max="6396" width="4.140625" style="1" customWidth="1"/>
    <col min="6397" max="6397" width="11.7109375" style="1" customWidth="1"/>
    <col min="6398" max="6398" width="23.28515625" style="1" customWidth="1"/>
    <col min="6399" max="6399" width="7.7109375" style="1" customWidth="1"/>
    <col min="6400" max="6400" width="6.42578125" style="1" customWidth="1"/>
    <col min="6401" max="6401" width="13.85546875" style="1" customWidth="1"/>
    <col min="6402" max="6402" width="5.140625" style="1" customWidth="1"/>
    <col min="6403" max="6403" width="17.85546875" style="1" customWidth="1"/>
    <col min="6404" max="6405" width="8.7109375" style="1" bestFit="1" customWidth="1"/>
    <col min="6406" max="6406" width="13.42578125" style="1" bestFit="1" customWidth="1"/>
    <col min="6407" max="6407" width="9.85546875" style="1" bestFit="1" customWidth="1"/>
    <col min="6408" max="6408" width="6.85546875" style="1"/>
    <col min="6409" max="6409" width="7.28515625" style="1" bestFit="1" customWidth="1"/>
    <col min="6410" max="6410" width="13.5703125" style="1" bestFit="1" customWidth="1"/>
    <col min="6411" max="6411" width="6.85546875" style="1"/>
    <col min="6412" max="6412" width="10.28515625" style="1" bestFit="1" customWidth="1"/>
    <col min="6413" max="6413" width="9.28515625" style="1" bestFit="1" customWidth="1"/>
    <col min="6414" max="6645" width="6.85546875" style="1"/>
    <col min="6646" max="6646" width="3.28515625" style="1" customWidth="1"/>
    <col min="6647" max="6648" width="1.28515625" style="1" customWidth="1"/>
    <col min="6649" max="6649" width="9.7109375" style="1" customWidth="1"/>
    <col min="6650" max="6650" width="12" style="1" customWidth="1"/>
    <col min="6651" max="6651" width="1.28515625" style="1" customWidth="1"/>
    <col min="6652" max="6652" width="4.140625" style="1" customWidth="1"/>
    <col min="6653" max="6653" width="11.7109375" style="1" customWidth="1"/>
    <col min="6654" max="6654" width="23.28515625" style="1" customWidth="1"/>
    <col min="6655" max="6655" width="7.7109375" style="1" customWidth="1"/>
    <col min="6656" max="6656" width="6.42578125" style="1" customWidth="1"/>
    <col min="6657" max="6657" width="13.85546875" style="1" customWidth="1"/>
    <col min="6658" max="6658" width="5.140625" style="1" customWidth="1"/>
    <col min="6659" max="6659" width="17.85546875" style="1" customWidth="1"/>
    <col min="6660" max="6661" width="8.7109375" style="1" bestFit="1" customWidth="1"/>
    <col min="6662" max="6662" width="13.42578125" style="1" bestFit="1" customWidth="1"/>
    <col min="6663" max="6663" width="9.85546875" style="1" bestFit="1" customWidth="1"/>
    <col min="6664" max="6664" width="6.85546875" style="1"/>
    <col min="6665" max="6665" width="7.28515625" style="1" bestFit="1" customWidth="1"/>
    <col min="6666" max="6666" width="13.5703125" style="1" bestFit="1" customWidth="1"/>
    <col min="6667" max="6667" width="6.85546875" style="1"/>
    <col min="6668" max="6668" width="10.28515625" style="1" bestFit="1" customWidth="1"/>
    <col min="6669" max="6669" width="9.28515625" style="1" bestFit="1" customWidth="1"/>
    <col min="6670" max="6901" width="6.85546875" style="1"/>
    <col min="6902" max="6902" width="3.28515625" style="1" customWidth="1"/>
    <col min="6903" max="6904" width="1.28515625" style="1" customWidth="1"/>
    <col min="6905" max="6905" width="9.7109375" style="1" customWidth="1"/>
    <col min="6906" max="6906" width="12" style="1" customWidth="1"/>
    <col min="6907" max="6907" width="1.28515625" style="1" customWidth="1"/>
    <col min="6908" max="6908" width="4.140625" style="1" customWidth="1"/>
    <col min="6909" max="6909" width="11.7109375" style="1" customWidth="1"/>
    <col min="6910" max="6910" width="23.28515625" style="1" customWidth="1"/>
    <col min="6911" max="6911" width="7.7109375" style="1" customWidth="1"/>
    <col min="6912" max="6912" width="6.42578125" style="1" customWidth="1"/>
    <col min="6913" max="6913" width="13.85546875" style="1" customWidth="1"/>
    <col min="6914" max="6914" width="5.140625" style="1" customWidth="1"/>
    <col min="6915" max="6915" width="17.85546875" style="1" customWidth="1"/>
    <col min="6916" max="6917" width="8.7109375" style="1" bestFit="1" customWidth="1"/>
    <col min="6918" max="6918" width="13.42578125" style="1" bestFit="1" customWidth="1"/>
    <col min="6919" max="6919" width="9.85546875" style="1" bestFit="1" customWidth="1"/>
    <col min="6920" max="6920" width="6.85546875" style="1"/>
    <col min="6921" max="6921" width="7.28515625" style="1" bestFit="1" customWidth="1"/>
    <col min="6922" max="6922" width="13.5703125" style="1" bestFit="1" customWidth="1"/>
    <col min="6923" max="6923" width="6.85546875" style="1"/>
    <col min="6924" max="6924" width="10.28515625" style="1" bestFit="1" customWidth="1"/>
    <col min="6925" max="6925" width="9.28515625" style="1" bestFit="1" customWidth="1"/>
    <col min="6926" max="7157" width="6.85546875" style="1"/>
    <col min="7158" max="7158" width="3.28515625" style="1" customWidth="1"/>
    <col min="7159" max="7160" width="1.28515625" style="1" customWidth="1"/>
    <col min="7161" max="7161" width="9.7109375" style="1" customWidth="1"/>
    <col min="7162" max="7162" width="12" style="1" customWidth="1"/>
    <col min="7163" max="7163" width="1.28515625" style="1" customWidth="1"/>
    <col min="7164" max="7164" width="4.140625" style="1" customWidth="1"/>
    <col min="7165" max="7165" width="11.7109375" style="1" customWidth="1"/>
    <col min="7166" max="7166" width="23.28515625" style="1" customWidth="1"/>
    <col min="7167" max="7167" width="7.7109375" style="1" customWidth="1"/>
    <col min="7168" max="7168" width="6.42578125" style="1" customWidth="1"/>
    <col min="7169" max="7169" width="13.85546875" style="1" customWidth="1"/>
    <col min="7170" max="7170" width="5.140625" style="1" customWidth="1"/>
    <col min="7171" max="7171" width="17.85546875" style="1" customWidth="1"/>
    <col min="7172" max="7173" width="8.7109375" style="1" bestFit="1" customWidth="1"/>
    <col min="7174" max="7174" width="13.42578125" style="1" bestFit="1" customWidth="1"/>
    <col min="7175" max="7175" width="9.85546875" style="1" bestFit="1" customWidth="1"/>
    <col min="7176" max="7176" width="6.85546875" style="1"/>
    <col min="7177" max="7177" width="7.28515625" style="1" bestFit="1" customWidth="1"/>
    <col min="7178" max="7178" width="13.5703125" style="1" bestFit="1" customWidth="1"/>
    <col min="7179" max="7179" width="6.85546875" style="1"/>
    <col min="7180" max="7180" width="10.28515625" style="1" bestFit="1" customWidth="1"/>
    <col min="7181" max="7181" width="9.28515625" style="1" bestFit="1" customWidth="1"/>
    <col min="7182" max="7413" width="6.85546875" style="1"/>
    <col min="7414" max="7414" width="3.28515625" style="1" customWidth="1"/>
    <col min="7415" max="7416" width="1.28515625" style="1" customWidth="1"/>
    <col min="7417" max="7417" width="9.7109375" style="1" customWidth="1"/>
    <col min="7418" max="7418" width="12" style="1" customWidth="1"/>
    <col min="7419" max="7419" width="1.28515625" style="1" customWidth="1"/>
    <col min="7420" max="7420" width="4.140625" style="1" customWidth="1"/>
    <col min="7421" max="7421" width="11.7109375" style="1" customWidth="1"/>
    <col min="7422" max="7422" width="23.28515625" style="1" customWidth="1"/>
    <col min="7423" max="7423" width="7.7109375" style="1" customWidth="1"/>
    <col min="7424" max="7424" width="6.42578125" style="1" customWidth="1"/>
    <col min="7425" max="7425" width="13.85546875" style="1" customWidth="1"/>
    <col min="7426" max="7426" width="5.140625" style="1" customWidth="1"/>
    <col min="7427" max="7427" width="17.85546875" style="1" customWidth="1"/>
    <col min="7428" max="7429" width="8.7109375" style="1" bestFit="1" customWidth="1"/>
    <col min="7430" max="7430" width="13.42578125" style="1" bestFit="1" customWidth="1"/>
    <col min="7431" max="7431" width="9.85546875" style="1" bestFit="1" customWidth="1"/>
    <col min="7432" max="7432" width="6.85546875" style="1"/>
    <col min="7433" max="7433" width="7.28515625" style="1" bestFit="1" customWidth="1"/>
    <col min="7434" max="7434" width="13.5703125" style="1" bestFit="1" customWidth="1"/>
    <col min="7435" max="7435" width="6.85546875" style="1"/>
    <col min="7436" max="7436" width="10.28515625" style="1" bestFit="1" customWidth="1"/>
    <col min="7437" max="7437" width="9.28515625" style="1" bestFit="1" customWidth="1"/>
    <col min="7438" max="7669" width="6.85546875" style="1"/>
    <col min="7670" max="7670" width="3.28515625" style="1" customWidth="1"/>
    <col min="7671" max="7672" width="1.28515625" style="1" customWidth="1"/>
    <col min="7673" max="7673" width="9.7109375" style="1" customWidth="1"/>
    <col min="7674" max="7674" width="12" style="1" customWidth="1"/>
    <col min="7675" max="7675" width="1.28515625" style="1" customWidth="1"/>
    <col min="7676" max="7676" width="4.140625" style="1" customWidth="1"/>
    <col min="7677" max="7677" width="11.7109375" style="1" customWidth="1"/>
    <col min="7678" max="7678" width="23.28515625" style="1" customWidth="1"/>
    <col min="7679" max="7679" width="7.7109375" style="1" customWidth="1"/>
    <col min="7680" max="7680" width="6.42578125" style="1" customWidth="1"/>
    <col min="7681" max="7681" width="13.85546875" style="1" customWidth="1"/>
    <col min="7682" max="7682" width="5.140625" style="1" customWidth="1"/>
    <col min="7683" max="7683" width="17.85546875" style="1" customWidth="1"/>
    <col min="7684" max="7685" width="8.7109375" style="1" bestFit="1" customWidth="1"/>
    <col min="7686" max="7686" width="13.42578125" style="1" bestFit="1" customWidth="1"/>
    <col min="7687" max="7687" width="9.85546875" style="1" bestFit="1" customWidth="1"/>
    <col min="7688" max="7688" width="6.85546875" style="1"/>
    <col min="7689" max="7689" width="7.28515625" style="1" bestFit="1" customWidth="1"/>
    <col min="7690" max="7690" width="13.5703125" style="1" bestFit="1" customWidth="1"/>
    <col min="7691" max="7691" width="6.85546875" style="1"/>
    <col min="7692" max="7692" width="10.28515625" style="1" bestFit="1" customWidth="1"/>
    <col min="7693" max="7693" width="9.28515625" style="1" bestFit="1" customWidth="1"/>
    <col min="7694" max="7925" width="6.85546875" style="1"/>
    <col min="7926" max="7926" width="3.28515625" style="1" customWidth="1"/>
    <col min="7927" max="7928" width="1.28515625" style="1" customWidth="1"/>
    <col min="7929" max="7929" width="9.7109375" style="1" customWidth="1"/>
    <col min="7930" max="7930" width="12" style="1" customWidth="1"/>
    <col min="7931" max="7931" width="1.28515625" style="1" customWidth="1"/>
    <col min="7932" max="7932" width="4.140625" style="1" customWidth="1"/>
    <col min="7933" max="7933" width="11.7109375" style="1" customWidth="1"/>
    <col min="7934" max="7934" width="23.28515625" style="1" customWidth="1"/>
    <col min="7935" max="7935" width="7.7109375" style="1" customWidth="1"/>
    <col min="7936" max="7936" width="6.42578125" style="1" customWidth="1"/>
    <col min="7937" max="7937" width="13.85546875" style="1" customWidth="1"/>
    <col min="7938" max="7938" width="5.140625" style="1" customWidth="1"/>
    <col min="7939" max="7939" width="17.85546875" style="1" customWidth="1"/>
    <col min="7940" max="7941" width="8.7109375" style="1" bestFit="1" customWidth="1"/>
    <col min="7942" max="7942" width="13.42578125" style="1" bestFit="1" customWidth="1"/>
    <col min="7943" max="7943" width="9.85546875" style="1" bestFit="1" customWidth="1"/>
    <col min="7944" max="7944" width="6.85546875" style="1"/>
    <col min="7945" max="7945" width="7.28515625" style="1" bestFit="1" customWidth="1"/>
    <col min="7946" max="7946" width="13.5703125" style="1" bestFit="1" customWidth="1"/>
    <col min="7947" max="7947" width="6.85546875" style="1"/>
    <col min="7948" max="7948" width="10.28515625" style="1" bestFit="1" customWidth="1"/>
    <col min="7949" max="7949" width="9.28515625" style="1" bestFit="1" customWidth="1"/>
    <col min="7950" max="8181" width="6.85546875" style="1"/>
    <col min="8182" max="8182" width="3.28515625" style="1" customWidth="1"/>
    <col min="8183" max="8184" width="1.28515625" style="1" customWidth="1"/>
    <col min="8185" max="8185" width="9.7109375" style="1" customWidth="1"/>
    <col min="8186" max="8186" width="12" style="1" customWidth="1"/>
    <col min="8187" max="8187" width="1.28515625" style="1" customWidth="1"/>
    <col min="8188" max="8188" width="4.140625" style="1" customWidth="1"/>
    <col min="8189" max="8189" width="11.7109375" style="1" customWidth="1"/>
    <col min="8190" max="8190" width="23.28515625" style="1" customWidth="1"/>
    <col min="8191" max="8191" width="7.7109375" style="1" customWidth="1"/>
    <col min="8192" max="8192" width="6.42578125" style="1" customWidth="1"/>
    <col min="8193" max="8193" width="13.85546875" style="1" customWidth="1"/>
    <col min="8194" max="8194" width="5.140625" style="1" customWidth="1"/>
    <col min="8195" max="8195" width="17.85546875" style="1" customWidth="1"/>
    <col min="8196" max="8197" width="8.7109375" style="1" bestFit="1" customWidth="1"/>
    <col min="8198" max="8198" width="13.42578125" style="1" bestFit="1" customWidth="1"/>
    <col min="8199" max="8199" width="9.85546875" style="1" bestFit="1" customWidth="1"/>
    <col min="8200" max="8200" width="6.85546875" style="1"/>
    <col min="8201" max="8201" width="7.28515625" style="1" bestFit="1" customWidth="1"/>
    <col min="8202" max="8202" width="13.5703125" style="1" bestFit="1" customWidth="1"/>
    <col min="8203" max="8203" width="6.85546875" style="1"/>
    <col min="8204" max="8204" width="10.28515625" style="1" bestFit="1" customWidth="1"/>
    <col min="8205" max="8205" width="9.28515625" style="1" bestFit="1" customWidth="1"/>
    <col min="8206" max="8437" width="6.85546875" style="1"/>
    <col min="8438" max="8438" width="3.28515625" style="1" customWidth="1"/>
    <col min="8439" max="8440" width="1.28515625" style="1" customWidth="1"/>
    <col min="8441" max="8441" width="9.7109375" style="1" customWidth="1"/>
    <col min="8442" max="8442" width="12" style="1" customWidth="1"/>
    <col min="8443" max="8443" width="1.28515625" style="1" customWidth="1"/>
    <col min="8444" max="8444" width="4.140625" style="1" customWidth="1"/>
    <col min="8445" max="8445" width="11.7109375" style="1" customWidth="1"/>
    <col min="8446" max="8446" width="23.28515625" style="1" customWidth="1"/>
    <col min="8447" max="8447" width="7.7109375" style="1" customWidth="1"/>
    <col min="8448" max="8448" width="6.42578125" style="1" customWidth="1"/>
    <col min="8449" max="8449" width="13.85546875" style="1" customWidth="1"/>
    <col min="8450" max="8450" width="5.140625" style="1" customWidth="1"/>
    <col min="8451" max="8451" width="17.85546875" style="1" customWidth="1"/>
    <col min="8452" max="8453" width="8.7109375" style="1" bestFit="1" customWidth="1"/>
    <col min="8454" max="8454" width="13.42578125" style="1" bestFit="1" customWidth="1"/>
    <col min="8455" max="8455" width="9.85546875" style="1" bestFit="1" customWidth="1"/>
    <col min="8456" max="8456" width="6.85546875" style="1"/>
    <col min="8457" max="8457" width="7.28515625" style="1" bestFit="1" customWidth="1"/>
    <col min="8458" max="8458" width="13.5703125" style="1" bestFit="1" customWidth="1"/>
    <col min="8459" max="8459" width="6.85546875" style="1"/>
    <col min="8460" max="8460" width="10.28515625" style="1" bestFit="1" customWidth="1"/>
    <col min="8461" max="8461" width="9.28515625" style="1" bestFit="1" customWidth="1"/>
    <col min="8462" max="8693" width="6.85546875" style="1"/>
    <col min="8694" max="8694" width="3.28515625" style="1" customWidth="1"/>
    <col min="8695" max="8696" width="1.28515625" style="1" customWidth="1"/>
    <col min="8697" max="8697" width="9.7109375" style="1" customWidth="1"/>
    <col min="8698" max="8698" width="12" style="1" customWidth="1"/>
    <col min="8699" max="8699" width="1.28515625" style="1" customWidth="1"/>
    <col min="8700" max="8700" width="4.140625" style="1" customWidth="1"/>
    <col min="8701" max="8701" width="11.7109375" style="1" customWidth="1"/>
    <col min="8702" max="8702" width="23.28515625" style="1" customWidth="1"/>
    <col min="8703" max="8703" width="7.7109375" style="1" customWidth="1"/>
    <col min="8704" max="8704" width="6.42578125" style="1" customWidth="1"/>
    <col min="8705" max="8705" width="13.85546875" style="1" customWidth="1"/>
    <col min="8706" max="8706" width="5.140625" style="1" customWidth="1"/>
    <col min="8707" max="8707" width="17.85546875" style="1" customWidth="1"/>
    <col min="8708" max="8709" width="8.7109375" style="1" bestFit="1" customWidth="1"/>
    <col min="8710" max="8710" width="13.42578125" style="1" bestFit="1" customWidth="1"/>
    <col min="8711" max="8711" width="9.85546875" style="1" bestFit="1" customWidth="1"/>
    <col min="8712" max="8712" width="6.85546875" style="1"/>
    <col min="8713" max="8713" width="7.28515625" style="1" bestFit="1" customWidth="1"/>
    <col min="8714" max="8714" width="13.5703125" style="1" bestFit="1" customWidth="1"/>
    <col min="8715" max="8715" width="6.85546875" style="1"/>
    <col min="8716" max="8716" width="10.28515625" style="1" bestFit="1" customWidth="1"/>
    <col min="8717" max="8717" width="9.28515625" style="1" bestFit="1" customWidth="1"/>
    <col min="8718" max="8949" width="6.85546875" style="1"/>
    <col min="8950" max="8950" width="3.28515625" style="1" customWidth="1"/>
    <col min="8951" max="8952" width="1.28515625" style="1" customWidth="1"/>
    <col min="8953" max="8953" width="9.7109375" style="1" customWidth="1"/>
    <col min="8954" max="8954" width="12" style="1" customWidth="1"/>
    <col min="8955" max="8955" width="1.28515625" style="1" customWidth="1"/>
    <col min="8956" max="8956" width="4.140625" style="1" customWidth="1"/>
    <col min="8957" max="8957" width="11.7109375" style="1" customWidth="1"/>
    <col min="8958" max="8958" width="23.28515625" style="1" customWidth="1"/>
    <col min="8959" max="8959" width="7.7109375" style="1" customWidth="1"/>
    <col min="8960" max="8960" width="6.42578125" style="1" customWidth="1"/>
    <col min="8961" max="8961" width="13.85546875" style="1" customWidth="1"/>
    <col min="8962" max="8962" width="5.140625" style="1" customWidth="1"/>
    <col min="8963" max="8963" width="17.85546875" style="1" customWidth="1"/>
    <col min="8964" max="8965" width="8.7109375" style="1" bestFit="1" customWidth="1"/>
    <col min="8966" max="8966" width="13.42578125" style="1" bestFit="1" customWidth="1"/>
    <col min="8967" max="8967" width="9.85546875" style="1" bestFit="1" customWidth="1"/>
    <col min="8968" max="8968" width="6.85546875" style="1"/>
    <col min="8969" max="8969" width="7.28515625" style="1" bestFit="1" customWidth="1"/>
    <col min="8970" max="8970" width="13.5703125" style="1" bestFit="1" customWidth="1"/>
    <col min="8971" max="8971" width="6.85546875" style="1"/>
    <col min="8972" max="8972" width="10.28515625" style="1" bestFit="1" customWidth="1"/>
    <col min="8973" max="8973" width="9.28515625" style="1" bestFit="1" customWidth="1"/>
    <col min="8974" max="9205" width="6.85546875" style="1"/>
    <col min="9206" max="9206" width="3.28515625" style="1" customWidth="1"/>
    <col min="9207" max="9208" width="1.28515625" style="1" customWidth="1"/>
    <col min="9209" max="9209" width="9.7109375" style="1" customWidth="1"/>
    <col min="9210" max="9210" width="12" style="1" customWidth="1"/>
    <col min="9211" max="9211" width="1.28515625" style="1" customWidth="1"/>
    <col min="9212" max="9212" width="4.140625" style="1" customWidth="1"/>
    <col min="9213" max="9213" width="11.7109375" style="1" customWidth="1"/>
    <col min="9214" max="9214" width="23.28515625" style="1" customWidth="1"/>
    <col min="9215" max="9215" width="7.7109375" style="1" customWidth="1"/>
    <col min="9216" max="9216" width="6.42578125" style="1" customWidth="1"/>
    <col min="9217" max="9217" width="13.85546875" style="1" customWidth="1"/>
    <col min="9218" max="9218" width="5.140625" style="1" customWidth="1"/>
    <col min="9219" max="9219" width="17.85546875" style="1" customWidth="1"/>
    <col min="9220" max="9221" width="8.7109375" style="1" bestFit="1" customWidth="1"/>
    <col min="9222" max="9222" width="13.42578125" style="1" bestFit="1" customWidth="1"/>
    <col min="9223" max="9223" width="9.85546875" style="1" bestFit="1" customWidth="1"/>
    <col min="9224" max="9224" width="6.85546875" style="1"/>
    <col min="9225" max="9225" width="7.28515625" style="1" bestFit="1" customWidth="1"/>
    <col min="9226" max="9226" width="13.5703125" style="1" bestFit="1" customWidth="1"/>
    <col min="9227" max="9227" width="6.85546875" style="1"/>
    <col min="9228" max="9228" width="10.28515625" style="1" bestFit="1" customWidth="1"/>
    <col min="9229" max="9229" width="9.28515625" style="1" bestFit="1" customWidth="1"/>
    <col min="9230" max="9461" width="6.85546875" style="1"/>
    <col min="9462" max="9462" width="3.28515625" style="1" customWidth="1"/>
    <col min="9463" max="9464" width="1.28515625" style="1" customWidth="1"/>
    <col min="9465" max="9465" width="9.7109375" style="1" customWidth="1"/>
    <col min="9466" max="9466" width="12" style="1" customWidth="1"/>
    <col min="9467" max="9467" width="1.28515625" style="1" customWidth="1"/>
    <col min="9468" max="9468" width="4.140625" style="1" customWidth="1"/>
    <col min="9469" max="9469" width="11.7109375" style="1" customWidth="1"/>
    <col min="9470" max="9470" width="23.28515625" style="1" customWidth="1"/>
    <col min="9471" max="9471" width="7.7109375" style="1" customWidth="1"/>
    <col min="9472" max="9472" width="6.42578125" style="1" customWidth="1"/>
    <col min="9473" max="9473" width="13.85546875" style="1" customWidth="1"/>
    <col min="9474" max="9474" width="5.140625" style="1" customWidth="1"/>
    <col min="9475" max="9475" width="17.85546875" style="1" customWidth="1"/>
    <col min="9476" max="9477" width="8.7109375" style="1" bestFit="1" customWidth="1"/>
    <col min="9478" max="9478" width="13.42578125" style="1" bestFit="1" customWidth="1"/>
    <col min="9479" max="9479" width="9.85546875" style="1" bestFit="1" customWidth="1"/>
    <col min="9480" max="9480" width="6.85546875" style="1"/>
    <col min="9481" max="9481" width="7.28515625" style="1" bestFit="1" customWidth="1"/>
    <col min="9482" max="9482" width="13.5703125" style="1" bestFit="1" customWidth="1"/>
    <col min="9483" max="9483" width="6.85546875" style="1"/>
    <col min="9484" max="9484" width="10.28515625" style="1" bestFit="1" customWidth="1"/>
    <col min="9485" max="9485" width="9.28515625" style="1" bestFit="1" customWidth="1"/>
    <col min="9486" max="9717" width="6.85546875" style="1"/>
    <col min="9718" max="9718" width="3.28515625" style="1" customWidth="1"/>
    <col min="9719" max="9720" width="1.28515625" style="1" customWidth="1"/>
    <col min="9721" max="9721" width="9.7109375" style="1" customWidth="1"/>
    <col min="9722" max="9722" width="12" style="1" customWidth="1"/>
    <col min="9723" max="9723" width="1.28515625" style="1" customWidth="1"/>
    <col min="9724" max="9724" width="4.140625" style="1" customWidth="1"/>
    <col min="9725" max="9725" width="11.7109375" style="1" customWidth="1"/>
    <col min="9726" max="9726" width="23.28515625" style="1" customWidth="1"/>
    <col min="9727" max="9727" width="7.7109375" style="1" customWidth="1"/>
    <col min="9728" max="9728" width="6.42578125" style="1" customWidth="1"/>
    <col min="9729" max="9729" width="13.85546875" style="1" customWidth="1"/>
    <col min="9730" max="9730" width="5.140625" style="1" customWidth="1"/>
    <col min="9731" max="9731" width="17.85546875" style="1" customWidth="1"/>
    <col min="9732" max="9733" width="8.7109375" style="1" bestFit="1" customWidth="1"/>
    <col min="9734" max="9734" width="13.42578125" style="1" bestFit="1" customWidth="1"/>
    <col min="9735" max="9735" width="9.85546875" style="1" bestFit="1" customWidth="1"/>
    <col min="9736" max="9736" width="6.85546875" style="1"/>
    <col min="9737" max="9737" width="7.28515625" style="1" bestFit="1" customWidth="1"/>
    <col min="9738" max="9738" width="13.5703125" style="1" bestFit="1" customWidth="1"/>
    <col min="9739" max="9739" width="6.85546875" style="1"/>
    <col min="9740" max="9740" width="10.28515625" style="1" bestFit="1" customWidth="1"/>
    <col min="9741" max="9741" width="9.28515625" style="1" bestFit="1" customWidth="1"/>
    <col min="9742" max="9973" width="6.85546875" style="1"/>
    <col min="9974" max="9974" width="3.28515625" style="1" customWidth="1"/>
    <col min="9975" max="9976" width="1.28515625" style="1" customWidth="1"/>
    <col min="9977" max="9977" width="9.7109375" style="1" customWidth="1"/>
    <col min="9978" max="9978" width="12" style="1" customWidth="1"/>
    <col min="9979" max="9979" width="1.28515625" style="1" customWidth="1"/>
    <col min="9980" max="9980" width="4.140625" style="1" customWidth="1"/>
    <col min="9981" max="9981" width="11.7109375" style="1" customWidth="1"/>
    <col min="9982" max="9982" width="23.28515625" style="1" customWidth="1"/>
    <col min="9983" max="9983" width="7.7109375" style="1" customWidth="1"/>
    <col min="9984" max="9984" width="6.42578125" style="1" customWidth="1"/>
    <col min="9985" max="9985" width="13.85546875" style="1" customWidth="1"/>
    <col min="9986" max="9986" width="5.140625" style="1" customWidth="1"/>
    <col min="9987" max="9987" width="17.85546875" style="1" customWidth="1"/>
    <col min="9988" max="9989" width="8.7109375" style="1" bestFit="1" customWidth="1"/>
    <col min="9990" max="9990" width="13.42578125" style="1" bestFit="1" customWidth="1"/>
    <col min="9991" max="9991" width="9.85546875" style="1" bestFit="1" customWidth="1"/>
    <col min="9992" max="9992" width="6.85546875" style="1"/>
    <col min="9993" max="9993" width="7.28515625" style="1" bestFit="1" customWidth="1"/>
    <col min="9994" max="9994" width="13.5703125" style="1" bestFit="1" customWidth="1"/>
    <col min="9995" max="9995" width="6.85546875" style="1"/>
    <col min="9996" max="9996" width="10.28515625" style="1" bestFit="1" customWidth="1"/>
    <col min="9997" max="9997" width="9.28515625" style="1" bestFit="1" customWidth="1"/>
    <col min="9998" max="10229" width="6.85546875" style="1"/>
    <col min="10230" max="10230" width="3.28515625" style="1" customWidth="1"/>
    <col min="10231" max="10232" width="1.28515625" style="1" customWidth="1"/>
    <col min="10233" max="10233" width="9.7109375" style="1" customWidth="1"/>
    <col min="10234" max="10234" width="12" style="1" customWidth="1"/>
    <col min="10235" max="10235" width="1.28515625" style="1" customWidth="1"/>
    <col min="10236" max="10236" width="4.140625" style="1" customWidth="1"/>
    <col min="10237" max="10237" width="11.7109375" style="1" customWidth="1"/>
    <col min="10238" max="10238" width="23.28515625" style="1" customWidth="1"/>
    <col min="10239" max="10239" width="7.7109375" style="1" customWidth="1"/>
    <col min="10240" max="10240" width="6.42578125" style="1" customWidth="1"/>
    <col min="10241" max="10241" width="13.85546875" style="1" customWidth="1"/>
    <col min="10242" max="10242" width="5.140625" style="1" customWidth="1"/>
    <col min="10243" max="10243" width="17.85546875" style="1" customWidth="1"/>
    <col min="10244" max="10245" width="8.7109375" style="1" bestFit="1" customWidth="1"/>
    <col min="10246" max="10246" width="13.42578125" style="1" bestFit="1" customWidth="1"/>
    <col min="10247" max="10247" width="9.85546875" style="1" bestFit="1" customWidth="1"/>
    <col min="10248" max="10248" width="6.85546875" style="1"/>
    <col min="10249" max="10249" width="7.28515625" style="1" bestFit="1" customWidth="1"/>
    <col min="10250" max="10250" width="13.5703125" style="1" bestFit="1" customWidth="1"/>
    <col min="10251" max="10251" width="6.85546875" style="1"/>
    <col min="10252" max="10252" width="10.28515625" style="1" bestFit="1" customWidth="1"/>
    <col min="10253" max="10253" width="9.28515625" style="1" bestFit="1" customWidth="1"/>
    <col min="10254" max="10485" width="6.85546875" style="1"/>
    <col min="10486" max="10486" width="3.28515625" style="1" customWidth="1"/>
    <col min="10487" max="10488" width="1.28515625" style="1" customWidth="1"/>
    <col min="10489" max="10489" width="9.7109375" style="1" customWidth="1"/>
    <col min="10490" max="10490" width="12" style="1" customWidth="1"/>
    <col min="10491" max="10491" width="1.28515625" style="1" customWidth="1"/>
    <col min="10492" max="10492" width="4.140625" style="1" customWidth="1"/>
    <col min="10493" max="10493" width="11.7109375" style="1" customWidth="1"/>
    <col min="10494" max="10494" width="23.28515625" style="1" customWidth="1"/>
    <col min="10495" max="10495" width="7.7109375" style="1" customWidth="1"/>
    <col min="10496" max="10496" width="6.42578125" style="1" customWidth="1"/>
    <col min="10497" max="10497" width="13.85546875" style="1" customWidth="1"/>
    <col min="10498" max="10498" width="5.140625" style="1" customWidth="1"/>
    <col min="10499" max="10499" width="17.85546875" style="1" customWidth="1"/>
    <col min="10500" max="10501" width="8.7109375" style="1" bestFit="1" customWidth="1"/>
    <col min="10502" max="10502" width="13.42578125" style="1" bestFit="1" customWidth="1"/>
    <col min="10503" max="10503" width="9.85546875" style="1" bestFit="1" customWidth="1"/>
    <col min="10504" max="10504" width="6.85546875" style="1"/>
    <col min="10505" max="10505" width="7.28515625" style="1" bestFit="1" customWidth="1"/>
    <col min="10506" max="10506" width="13.5703125" style="1" bestFit="1" customWidth="1"/>
    <col min="10507" max="10507" width="6.85546875" style="1"/>
    <col min="10508" max="10508" width="10.28515625" style="1" bestFit="1" customWidth="1"/>
    <col min="10509" max="10509" width="9.28515625" style="1" bestFit="1" customWidth="1"/>
    <col min="10510" max="10741" width="6.85546875" style="1"/>
    <col min="10742" max="10742" width="3.28515625" style="1" customWidth="1"/>
    <col min="10743" max="10744" width="1.28515625" style="1" customWidth="1"/>
    <col min="10745" max="10745" width="9.7109375" style="1" customWidth="1"/>
    <col min="10746" max="10746" width="12" style="1" customWidth="1"/>
    <col min="10747" max="10747" width="1.28515625" style="1" customWidth="1"/>
    <col min="10748" max="10748" width="4.140625" style="1" customWidth="1"/>
    <col min="10749" max="10749" width="11.7109375" style="1" customWidth="1"/>
    <col min="10750" max="10750" width="23.28515625" style="1" customWidth="1"/>
    <col min="10751" max="10751" width="7.7109375" style="1" customWidth="1"/>
    <col min="10752" max="10752" width="6.42578125" style="1" customWidth="1"/>
    <col min="10753" max="10753" width="13.85546875" style="1" customWidth="1"/>
    <col min="10754" max="10754" width="5.140625" style="1" customWidth="1"/>
    <col min="10755" max="10755" width="17.85546875" style="1" customWidth="1"/>
    <col min="10756" max="10757" width="8.7109375" style="1" bestFit="1" customWidth="1"/>
    <col min="10758" max="10758" width="13.42578125" style="1" bestFit="1" customWidth="1"/>
    <col min="10759" max="10759" width="9.85546875" style="1" bestFit="1" customWidth="1"/>
    <col min="10760" max="10760" width="6.85546875" style="1"/>
    <col min="10761" max="10761" width="7.28515625" style="1" bestFit="1" customWidth="1"/>
    <col min="10762" max="10762" width="13.5703125" style="1" bestFit="1" customWidth="1"/>
    <col min="10763" max="10763" width="6.85546875" style="1"/>
    <col min="10764" max="10764" width="10.28515625" style="1" bestFit="1" customWidth="1"/>
    <col min="10765" max="10765" width="9.28515625" style="1" bestFit="1" customWidth="1"/>
    <col min="10766" max="10997" width="6.85546875" style="1"/>
    <col min="10998" max="10998" width="3.28515625" style="1" customWidth="1"/>
    <col min="10999" max="11000" width="1.28515625" style="1" customWidth="1"/>
    <col min="11001" max="11001" width="9.7109375" style="1" customWidth="1"/>
    <col min="11002" max="11002" width="12" style="1" customWidth="1"/>
    <col min="11003" max="11003" width="1.28515625" style="1" customWidth="1"/>
    <col min="11004" max="11004" width="4.140625" style="1" customWidth="1"/>
    <col min="11005" max="11005" width="11.7109375" style="1" customWidth="1"/>
    <col min="11006" max="11006" width="23.28515625" style="1" customWidth="1"/>
    <col min="11007" max="11007" width="7.7109375" style="1" customWidth="1"/>
    <col min="11008" max="11008" width="6.42578125" style="1" customWidth="1"/>
    <col min="11009" max="11009" width="13.85546875" style="1" customWidth="1"/>
    <col min="11010" max="11010" width="5.140625" style="1" customWidth="1"/>
    <col min="11011" max="11011" width="17.85546875" style="1" customWidth="1"/>
    <col min="11012" max="11013" width="8.7109375" style="1" bestFit="1" customWidth="1"/>
    <col min="11014" max="11014" width="13.42578125" style="1" bestFit="1" customWidth="1"/>
    <col min="11015" max="11015" width="9.85546875" style="1" bestFit="1" customWidth="1"/>
    <col min="11016" max="11016" width="6.85546875" style="1"/>
    <col min="11017" max="11017" width="7.28515625" style="1" bestFit="1" customWidth="1"/>
    <col min="11018" max="11018" width="13.5703125" style="1" bestFit="1" customWidth="1"/>
    <col min="11019" max="11019" width="6.85546875" style="1"/>
    <col min="11020" max="11020" width="10.28515625" style="1" bestFit="1" customWidth="1"/>
    <col min="11021" max="11021" width="9.28515625" style="1" bestFit="1" customWidth="1"/>
    <col min="11022" max="11253" width="6.85546875" style="1"/>
    <col min="11254" max="11254" width="3.28515625" style="1" customWidth="1"/>
    <col min="11255" max="11256" width="1.28515625" style="1" customWidth="1"/>
    <col min="11257" max="11257" width="9.7109375" style="1" customWidth="1"/>
    <col min="11258" max="11258" width="12" style="1" customWidth="1"/>
    <col min="11259" max="11259" width="1.28515625" style="1" customWidth="1"/>
    <col min="11260" max="11260" width="4.140625" style="1" customWidth="1"/>
    <col min="11261" max="11261" width="11.7109375" style="1" customWidth="1"/>
    <col min="11262" max="11262" width="23.28515625" style="1" customWidth="1"/>
    <col min="11263" max="11263" width="7.7109375" style="1" customWidth="1"/>
    <col min="11264" max="11264" width="6.42578125" style="1" customWidth="1"/>
    <col min="11265" max="11265" width="13.85546875" style="1" customWidth="1"/>
    <col min="11266" max="11266" width="5.140625" style="1" customWidth="1"/>
    <col min="11267" max="11267" width="17.85546875" style="1" customWidth="1"/>
    <col min="11268" max="11269" width="8.7109375" style="1" bestFit="1" customWidth="1"/>
    <col min="11270" max="11270" width="13.42578125" style="1" bestFit="1" customWidth="1"/>
    <col min="11271" max="11271" width="9.85546875" style="1" bestFit="1" customWidth="1"/>
    <col min="11272" max="11272" width="6.85546875" style="1"/>
    <col min="11273" max="11273" width="7.28515625" style="1" bestFit="1" customWidth="1"/>
    <col min="11274" max="11274" width="13.5703125" style="1" bestFit="1" customWidth="1"/>
    <col min="11275" max="11275" width="6.85546875" style="1"/>
    <col min="11276" max="11276" width="10.28515625" style="1" bestFit="1" customWidth="1"/>
    <col min="11277" max="11277" width="9.28515625" style="1" bestFit="1" customWidth="1"/>
    <col min="11278" max="11509" width="6.85546875" style="1"/>
    <col min="11510" max="11510" width="3.28515625" style="1" customWidth="1"/>
    <col min="11511" max="11512" width="1.28515625" style="1" customWidth="1"/>
    <col min="11513" max="11513" width="9.7109375" style="1" customWidth="1"/>
    <col min="11514" max="11514" width="12" style="1" customWidth="1"/>
    <col min="11515" max="11515" width="1.28515625" style="1" customWidth="1"/>
    <col min="11516" max="11516" width="4.140625" style="1" customWidth="1"/>
    <col min="11517" max="11517" width="11.7109375" style="1" customWidth="1"/>
    <col min="11518" max="11518" width="23.28515625" style="1" customWidth="1"/>
    <col min="11519" max="11519" width="7.7109375" style="1" customWidth="1"/>
    <col min="11520" max="11520" width="6.42578125" style="1" customWidth="1"/>
    <col min="11521" max="11521" width="13.85546875" style="1" customWidth="1"/>
    <col min="11522" max="11522" width="5.140625" style="1" customWidth="1"/>
    <col min="11523" max="11523" width="17.85546875" style="1" customWidth="1"/>
    <col min="11524" max="11525" width="8.7109375" style="1" bestFit="1" customWidth="1"/>
    <col min="11526" max="11526" width="13.42578125" style="1" bestFit="1" customWidth="1"/>
    <col min="11527" max="11527" width="9.85546875" style="1" bestFit="1" customWidth="1"/>
    <col min="11528" max="11528" width="6.85546875" style="1"/>
    <col min="11529" max="11529" width="7.28515625" style="1" bestFit="1" customWidth="1"/>
    <col min="11530" max="11530" width="13.5703125" style="1" bestFit="1" customWidth="1"/>
    <col min="11531" max="11531" width="6.85546875" style="1"/>
    <col min="11532" max="11532" width="10.28515625" style="1" bestFit="1" customWidth="1"/>
    <col min="11533" max="11533" width="9.28515625" style="1" bestFit="1" customWidth="1"/>
    <col min="11534" max="11765" width="6.85546875" style="1"/>
    <col min="11766" max="11766" width="3.28515625" style="1" customWidth="1"/>
    <col min="11767" max="11768" width="1.28515625" style="1" customWidth="1"/>
    <col min="11769" max="11769" width="9.7109375" style="1" customWidth="1"/>
    <col min="11770" max="11770" width="12" style="1" customWidth="1"/>
    <col min="11771" max="11771" width="1.28515625" style="1" customWidth="1"/>
    <col min="11772" max="11772" width="4.140625" style="1" customWidth="1"/>
    <col min="11773" max="11773" width="11.7109375" style="1" customWidth="1"/>
    <col min="11774" max="11774" width="23.28515625" style="1" customWidth="1"/>
    <col min="11775" max="11775" width="7.7109375" style="1" customWidth="1"/>
    <col min="11776" max="11776" width="6.42578125" style="1" customWidth="1"/>
    <col min="11777" max="11777" width="13.85546875" style="1" customWidth="1"/>
    <col min="11778" max="11778" width="5.140625" style="1" customWidth="1"/>
    <col min="11779" max="11779" width="17.85546875" style="1" customWidth="1"/>
    <col min="11780" max="11781" width="8.7109375" style="1" bestFit="1" customWidth="1"/>
    <col min="11782" max="11782" width="13.42578125" style="1" bestFit="1" customWidth="1"/>
    <col min="11783" max="11783" width="9.85546875" style="1" bestFit="1" customWidth="1"/>
    <col min="11784" max="11784" width="6.85546875" style="1"/>
    <col min="11785" max="11785" width="7.28515625" style="1" bestFit="1" customWidth="1"/>
    <col min="11786" max="11786" width="13.5703125" style="1" bestFit="1" customWidth="1"/>
    <col min="11787" max="11787" width="6.85546875" style="1"/>
    <col min="11788" max="11788" width="10.28515625" style="1" bestFit="1" customWidth="1"/>
    <col min="11789" max="11789" width="9.28515625" style="1" bestFit="1" customWidth="1"/>
    <col min="11790" max="12021" width="6.85546875" style="1"/>
    <col min="12022" max="12022" width="3.28515625" style="1" customWidth="1"/>
    <col min="12023" max="12024" width="1.28515625" style="1" customWidth="1"/>
    <col min="12025" max="12025" width="9.7109375" style="1" customWidth="1"/>
    <col min="12026" max="12026" width="12" style="1" customWidth="1"/>
    <col min="12027" max="12027" width="1.28515625" style="1" customWidth="1"/>
    <col min="12028" max="12028" width="4.140625" style="1" customWidth="1"/>
    <col min="12029" max="12029" width="11.7109375" style="1" customWidth="1"/>
    <col min="12030" max="12030" width="23.28515625" style="1" customWidth="1"/>
    <col min="12031" max="12031" width="7.7109375" style="1" customWidth="1"/>
    <col min="12032" max="12032" width="6.42578125" style="1" customWidth="1"/>
    <col min="12033" max="12033" width="13.85546875" style="1" customWidth="1"/>
    <col min="12034" max="12034" width="5.140625" style="1" customWidth="1"/>
    <col min="12035" max="12035" width="17.85546875" style="1" customWidth="1"/>
    <col min="12036" max="12037" width="8.7109375" style="1" bestFit="1" customWidth="1"/>
    <col min="12038" max="12038" width="13.42578125" style="1" bestFit="1" customWidth="1"/>
    <col min="12039" max="12039" width="9.85546875" style="1" bestFit="1" customWidth="1"/>
    <col min="12040" max="12040" width="6.85546875" style="1"/>
    <col min="12041" max="12041" width="7.28515625" style="1" bestFit="1" customWidth="1"/>
    <col min="12042" max="12042" width="13.5703125" style="1" bestFit="1" customWidth="1"/>
    <col min="12043" max="12043" width="6.85546875" style="1"/>
    <col min="12044" max="12044" width="10.28515625" style="1" bestFit="1" customWidth="1"/>
    <col min="12045" max="12045" width="9.28515625" style="1" bestFit="1" customWidth="1"/>
    <col min="12046" max="12277" width="6.85546875" style="1"/>
    <col min="12278" max="12278" width="3.28515625" style="1" customWidth="1"/>
    <col min="12279" max="12280" width="1.28515625" style="1" customWidth="1"/>
    <col min="12281" max="12281" width="9.7109375" style="1" customWidth="1"/>
    <col min="12282" max="12282" width="12" style="1" customWidth="1"/>
    <col min="12283" max="12283" width="1.28515625" style="1" customWidth="1"/>
    <col min="12284" max="12284" width="4.140625" style="1" customWidth="1"/>
    <col min="12285" max="12285" width="11.7109375" style="1" customWidth="1"/>
    <col min="12286" max="12286" width="23.28515625" style="1" customWidth="1"/>
    <col min="12287" max="12287" width="7.7109375" style="1" customWidth="1"/>
    <col min="12288" max="12288" width="6.42578125" style="1" customWidth="1"/>
    <col min="12289" max="12289" width="13.85546875" style="1" customWidth="1"/>
    <col min="12290" max="12290" width="5.140625" style="1" customWidth="1"/>
    <col min="12291" max="12291" width="17.85546875" style="1" customWidth="1"/>
    <col min="12292" max="12293" width="8.7109375" style="1" bestFit="1" customWidth="1"/>
    <col min="12294" max="12294" width="13.42578125" style="1" bestFit="1" customWidth="1"/>
    <col min="12295" max="12295" width="9.85546875" style="1" bestFit="1" customWidth="1"/>
    <col min="12296" max="12296" width="6.85546875" style="1"/>
    <col min="12297" max="12297" width="7.28515625" style="1" bestFit="1" customWidth="1"/>
    <col min="12298" max="12298" width="13.5703125" style="1" bestFit="1" customWidth="1"/>
    <col min="12299" max="12299" width="6.85546875" style="1"/>
    <col min="12300" max="12300" width="10.28515625" style="1" bestFit="1" customWidth="1"/>
    <col min="12301" max="12301" width="9.28515625" style="1" bestFit="1" customWidth="1"/>
    <col min="12302" max="12533" width="6.85546875" style="1"/>
    <col min="12534" max="12534" width="3.28515625" style="1" customWidth="1"/>
    <col min="12535" max="12536" width="1.28515625" style="1" customWidth="1"/>
    <col min="12537" max="12537" width="9.7109375" style="1" customWidth="1"/>
    <col min="12538" max="12538" width="12" style="1" customWidth="1"/>
    <col min="12539" max="12539" width="1.28515625" style="1" customWidth="1"/>
    <col min="12540" max="12540" width="4.140625" style="1" customWidth="1"/>
    <col min="12541" max="12541" width="11.7109375" style="1" customWidth="1"/>
    <col min="12542" max="12542" width="23.28515625" style="1" customWidth="1"/>
    <col min="12543" max="12543" width="7.7109375" style="1" customWidth="1"/>
    <col min="12544" max="12544" width="6.42578125" style="1" customWidth="1"/>
    <col min="12545" max="12545" width="13.85546875" style="1" customWidth="1"/>
    <col min="12546" max="12546" width="5.140625" style="1" customWidth="1"/>
    <col min="12547" max="12547" width="17.85546875" style="1" customWidth="1"/>
    <col min="12548" max="12549" width="8.7109375" style="1" bestFit="1" customWidth="1"/>
    <col min="12550" max="12550" width="13.42578125" style="1" bestFit="1" customWidth="1"/>
    <col min="12551" max="12551" width="9.85546875" style="1" bestFit="1" customWidth="1"/>
    <col min="12552" max="12552" width="6.85546875" style="1"/>
    <col min="12553" max="12553" width="7.28515625" style="1" bestFit="1" customWidth="1"/>
    <col min="12554" max="12554" width="13.5703125" style="1" bestFit="1" customWidth="1"/>
    <col min="12555" max="12555" width="6.85546875" style="1"/>
    <col min="12556" max="12556" width="10.28515625" style="1" bestFit="1" customWidth="1"/>
    <col min="12557" max="12557" width="9.28515625" style="1" bestFit="1" customWidth="1"/>
    <col min="12558" max="12789" width="6.85546875" style="1"/>
    <col min="12790" max="12790" width="3.28515625" style="1" customWidth="1"/>
    <col min="12791" max="12792" width="1.28515625" style="1" customWidth="1"/>
    <col min="12793" max="12793" width="9.7109375" style="1" customWidth="1"/>
    <col min="12794" max="12794" width="12" style="1" customWidth="1"/>
    <col min="12795" max="12795" width="1.28515625" style="1" customWidth="1"/>
    <col min="12796" max="12796" width="4.140625" style="1" customWidth="1"/>
    <col min="12797" max="12797" width="11.7109375" style="1" customWidth="1"/>
    <col min="12798" max="12798" width="23.28515625" style="1" customWidth="1"/>
    <col min="12799" max="12799" width="7.7109375" style="1" customWidth="1"/>
    <col min="12800" max="12800" width="6.42578125" style="1" customWidth="1"/>
    <col min="12801" max="12801" width="13.85546875" style="1" customWidth="1"/>
    <col min="12802" max="12802" width="5.140625" style="1" customWidth="1"/>
    <col min="12803" max="12803" width="17.85546875" style="1" customWidth="1"/>
    <col min="12804" max="12805" width="8.7109375" style="1" bestFit="1" customWidth="1"/>
    <col min="12806" max="12806" width="13.42578125" style="1" bestFit="1" customWidth="1"/>
    <col min="12807" max="12807" width="9.85546875" style="1" bestFit="1" customWidth="1"/>
    <col min="12808" max="12808" width="6.85546875" style="1"/>
    <col min="12809" max="12809" width="7.28515625" style="1" bestFit="1" customWidth="1"/>
    <col min="12810" max="12810" width="13.5703125" style="1" bestFit="1" customWidth="1"/>
    <col min="12811" max="12811" width="6.85546875" style="1"/>
    <col min="12812" max="12812" width="10.28515625" style="1" bestFit="1" customWidth="1"/>
    <col min="12813" max="12813" width="9.28515625" style="1" bestFit="1" customWidth="1"/>
    <col min="12814" max="13045" width="6.85546875" style="1"/>
    <col min="13046" max="13046" width="3.28515625" style="1" customWidth="1"/>
    <col min="13047" max="13048" width="1.28515625" style="1" customWidth="1"/>
    <col min="13049" max="13049" width="9.7109375" style="1" customWidth="1"/>
    <col min="13050" max="13050" width="12" style="1" customWidth="1"/>
    <col min="13051" max="13051" width="1.28515625" style="1" customWidth="1"/>
    <col min="13052" max="13052" width="4.140625" style="1" customWidth="1"/>
    <col min="13053" max="13053" width="11.7109375" style="1" customWidth="1"/>
    <col min="13054" max="13054" width="23.28515625" style="1" customWidth="1"/>
    <col min="13055" max="13055" width="7.7109375" style="1" customWidth="1"/>
    <col min="13056" max="13056" width="6.42578125" style="1" customWidth="1"/>
    <col min="13057" max="13057" width="13.85546875" style="1" customWidth="1"/>
    <col min="13058" max="13058" width="5.140625" style="1" customWidth="1"/>
    <col min="13059" max="13059" width="17.85546875" style="1" customWidth="1"/>
    <col min="13060" max="13061" width="8.7109375" style="1" bestFit="1" customWidth="1"/>
    <col min="13062" max="13062" width="13.42578125" style="1" bestFit="1" customWidth="1"/>
    <col min="13063" max="13063" width="9.85546875" style="1" bestFit="1" customWidth="1"/>
    <col min="13064" max="13064" width="6.85546875" style="1"/>
    <col min="13065" max="13065" width="7.28515625" style="1" bestFit="1" customWidth="1"/>
    <col min="13066" max="13066" width="13.5703125" style="1" bestFit="1" customWidth="1"/>
    <col min="13067" max="13067" width="6.85546875" style="1"/>
    <col min="13068" max="13068" width="10.28515625" style="1" bestFit="1" customWidth="1"/>
    <col min="13069" max="13069" width="9.28515625" style="1" bestFit="1" customWidth="1"/>
    <col min="13070" max="13301" width="6.85546875" style="1"/>
    <col min="13302" max="13302" width="3.28515625" style="1" customWidth="1"/>
    <col min="13303" max="13304" width="1.28515625" style="1" customWidth="1"/>
    <col min="13305" max="13305" width="9.7109375" style="1" customWidth="1"/>
    <col min="13306" max="13306" width="12" style="1" customWidth="1"/>
    <col min="13307" max="13307" width="1.28515625" style="1" customWidth="1"/>
    <col min="13308" max="13308" width="4.140625" style="1" customWidth="1"/>
    <col min="13309" max="13309" width="11.7109375" style="1" customWidth="1"/>
    <col min="13310" max="13310" width="23.28515625" style="1" customWidth="1"/>
    <col min="13311" max="13311" width="7.7109375" style="1" customWidth="1"/>
    <col min="13312" max="13312" width="6.42578125" style="1" customWidth="1"/>
    <col min="13313" max="13313" width="13.85546875" style="1" customWidth="1"/>
    <col min="13314" max="13314" width="5.140625" style="1" customWidth="1"/>
    <col min="13315" max="13315" width="17.85546875" style="1" customWidth="1"/>
    <col min="13316" max="13317" width="8.7109375" style="1" bestFit="1" customWidth="1"/>
    <col min="13318" max="13318" width="13.42578125" style="1" bestFit="1" customWidth="1"/>
    <col min="13319" max="13319" width="9.85546875" style="1" bestFit="1" customWidth="1"/>
    <col min="13320" max="13320" width="6.85546875" style="1"/>
    <col min="13321" max="13321" width="7.28515625" style="1" bestFit="1" customWidth="1"/>
    <col min="13322" max="13322" width="13.5703125" style="1" bestFit="1" customWidth="1"/>
    <col min="13323" max="13323" width="6.85546875" style="1"/>
    <col min="13324" max="13324" width="10.28515625" style="1" bestFit="1" customWidth="1"/>
    <col min="13325" max="13325" width="9.28515625" style="1" bestFit="1" customWidth="1"/>
    <col min="13326" max="13557" width="6.85546875" style="1"/>
    <col min="13558" max="13558" width="3.28515625" style="1" customWidth="1"/>
    <col min="13559" max="13560" width="1.28515625" style="1" customWidth="1"/>
    <col min="13561" max="13561" width="9.7109375" style="1" customWidth="1"/>
    <col min="13562" max="13562" width="12" style="1" customWidth="1"/>
    <col min="13563" max="13563" width="1.28515625" style="1" customWidth="1"/>
    <col min="13564" max="13564" width="4.140625" style="1" customWidth="1"/>
    <col min="13565" max="13565" width="11.7109375" style="1" customWidth="1"/>
    <col min="13566" max="13566" width="23.28515625" style="1" customWidth="1"/>
    <col min="13567" max="13567" width="7.7109375" style="1" customWidth="1"/>
    <col min="13568" max="13568" width="6.42578125" style="1" customWidth="1"/>
    <col min="13569" max="13569" width="13.85546875" style="1" customWidth="1"/>
    <col min="13570" max="13570" width="5.140625" style="1" customWidth="1"/>
    <col min="13571" max="13571" width="17.85546875" style="1" customWidth="1"/>
    <col min="13572" max="13573" width="8.7109375" style="1" bestFit="1" customWidth="1"/>
    <col min="13574" max="13574" width="13.42578125" style="1" bestFit="1" customWidth="1"/>
    <col min="13575" max="13575" width="9.85546875" style="1" bestFit="1" customWidth="1"/>
    <col min="13576" max="13576" width="6.85546875" style="1"/>
    <col min="13577" max="13577" width="7.28515625" style="1" bestFit="1" customWidth="1"/>
    <col min="13578" max="13578" width="13.5703125" style="1" bestFit="1" customWidth="1"/>
    <col min="13579" max="13579" width="6.85546875" style="1"/>
    <col min="13580" max="13580" width="10.28515625" style="1" bestFit="1" customWidth="1"/>
    <col min="13581" max="13581" width="9.28515625" style="1" bestFit="1" customWidth="1"/>
    <col min="13582" max="13813" width="6.85546875" style="1"/>
    <col min="13814" max="13814" width="3.28515625" style="1" customWidth="1"/>
    <col min="13815" max="13816" width="1.28515625" style="1" customWidth="1"/>
    <col min="13817" max="13817" width="9.7109375" style="1" customWidth="1"/>
    <col min="13818" max="13818" width="12" style="1" customWidth="1"/>
    <col min="13819" max="13819" width="1.28515625" style="1" customWidth="1"/>
    <col min="13820" max="13820" width="4.140625" style="1" customWidth="1"/>
    <col min="13821" max="13821" width="11.7109375" style="1" customWidth="1"/>
    <col min="13822" max="13822" width="23.28515625" style="1" customWidth="1"/>
    <col min="13823" max="13823" width="7.7109375" style="1" customWidth="1"/>
    <col min="13824" max="13824" width="6.42578125" style="1" customWidth="1"/>
    <col min="13825" max="13825" width="13.85546875" style="1" customWidth="1"/>
    <col min="13826" max="13826" width="5.140625" style="1" customWidth="1"/>
    <col min="13827" max="13827" width="17.85546875" style="1" customWidth="1"/>
    <col min="13828" max="13829" width="8.7109375" style="1" bestFit="1" customWidth="1"/>
    <col min="13830" max="13830" width="13.42578125" style="1" bestFit="1" customWidth="1"/>
    <col min="13831" max="13831" width="9.85546875" style="1" bestFit="1" customWidth="1"/>
    <col min="13832" max="13832" width="6.85546875" style="1"/>
    <col min="13833" max="13833" width="7.28515625" style="1" bestFit="1" customWidth="1"/>
    <col min="13834" max="13834" width="13.5703125" style="1" bestFit="1" customWidth="1"/>
    <col min="13835" max="13835" width="6.85546875" style="1"/>
    <col min="13836" max="13836" width="10.28515625" style="1" bestFit="1" customWidth="1"/>
    <col min="13837" max="13837" width="9.28515625" style="1" bestFit="1" customWidth="1"/>
    <col min="13838" max="14069" width="6.85546875" style="1"/>
    <col min="14070" max="14070" width="3.28515625" style="1" customWidth="1"/>
    <col min="14071" max="14072" width="1.28515625" style="1" customWidth="1"/>
    <col min="14073" max="14073" width="9.7109375" style="1" customWidth="1"/>
    <col min="14074" max="14074" width="12" style="1" customWidth="1"/>
    <col min="14075" max="14075" width="1.28515625" style="1" customWidth="1"/>
    <col min="14076" max="14076" width="4.140625" style="1" customWidth="1"/>
    <col min="14077" max="14077" width="11.7109375" style="1" customWidth="1"/>
    <col min="14078" max="14078" width="23.28515625" style="1" customWidth="1"/>
    <col min="14079" max="14079" width="7.7109375" style="1" customWidth="1"/>
    <col min="14080" max="14080" width="6.42578125" style="1" customWidth="1"/>
    <col min="14081" max="14081" width="13.85546875" style="1" customWidth="1"/>
    <col min="14082" max="14082" width="5.140625" style="1" customWidth="1"/>
    <col min="14083" max="14083" width="17.85546875" style="1" customWidth="1"/>
    <col min="14084" max="14085" width="8.7109375" style="1" bestFit="1" customWidth="1"/>
    <col min="14086" max="14086" width="13.42578125" style="1" bestFit="1" customWidth="1"/>
    <col min="14087" max="14087" width="9.85546875" style="1" bestFit="1" customWidth="1"/>
    <col min="14088" max="14088" width="6.85546875" style="1"/>
    <col min="14089" max="14089" width="7.28515625" style="1" bestFit="1" customWidth="1"/>
    <col min="14090" max="14090" width="13.5703125" style="1" bestFit="1" customWidth="1"/>
    <col min="14091" max="14091" width="6.85546875" style="1"/>
    <col min="14092" max="14092" width="10.28515625" style="1" bestFit="1" customWidth="1"/>
    <col min="14093" max="14093" width="9.28515625" style="1" bestFit="1" customWidth="1"/>
    <col min="14094" max="14325" width="6.85546875" style="1"/>
    <col min="14326" max="14326" width="3.28515625" style="1" customWidth="1"/>
    <col min="14327" max="14328" width="1.28515625" style="1" customWidth="1"/>
    <col min="14329" max="14329" width="9.7109375" style="1" customWidth="1"/>
    <col min="14330" max="14330" width="12" style="1" customWidth="1"/>
    <col min="14331" max="14331" width="1.28515625" style="1" customWidth="1"/>
    <col min="14332" max="14332" width="4.140625" style="1" customWidth="1"/>
    <col min="14333" max="14333" width="11.7109375" style="1" customWidth="1"/>
    <col min="14334" max="14334" width="23.28515625" style="1" customWidth="1"/>
    <col min="14335" max="14335" width="7.7109375" style="1" customWidth="1"/>
    <col min="14336" max="14336" width="6.42578125" style="1" customWidth="1"/>
    <col min="14337" max="14337" width="13.85546875" style="1" customWidth="1"/>
    <col min="14338" max="14338" width="5.140625" style="1" customWidth="1"/>
    <col min="14339" max="14339" width="17.85546875" style="1" customWidth="1"/>
    <col min="14340" max="14341" width="8.7109375" style="1" bestFit="1" customWidth="1"/>
    <col min="14342" max="14342" width="13.42578125" style="1" bestFit="1" customWidth="1"/>
    <col min="14343" max="14343" width="9.85546875" style="1" bestFit="1" customWidth="1"/>
    <col min="14344" max="14344" width="6.85546875" style="1"/>
    <col min="14345" max="14345" width="7.28515625" style="1" bestFit="1" customWidth="1"/>
    <col min="14346" max="14346" width="13.5703125" style="1" bestFit="1" customWidth="1"/>
    <col min="14347" max="14347" width="6.85546875" style="1"/>
    <col min="14348" max="14348" width="10.28515625" style="1" bestFit="1" customWidth="1"/>
    <col min="14349" max="14349" width="9.28515625" style="1" bestFit="1" customWidth="1"/>
    <col min="14350" max="14581" width="6.85546875" style="1"/>
    <col min="14582" max="14582" width="3.28515625" style="1" customWidth="1"/>
    <col min="14583" max="14584" width="1.28515625" style="1" customWidth="1"/>
    <col min="14585" max="14585" width="9.7109375" style="1" customWidth="1"/>
    <col min="14586" max="14586" width="12" style="1" customWidth="1"/>
    <col min="14587" max="14587" width="1.28515625" style="1" customWidth="1"/>
    <col min="14588" max="14588" width="4.140625" style="1" customWidth="1"/>
    <col min="14589" max="14589" width="11.7109375" style="1" customWidth="1"/>
    <col min="14590" max="14590" width="23.28515625" style="1" customWidth="1"/>
    <col min="14591" max="14591" width="7.7109375" style="1" customWidth="1"/>
    <col min="14592" max="14592" width="6.42578125" style="1" customWidth="1"/>
    <col min="14593" max="14593" width="13.85546875" style="1" customWidth="1"/>
    <col min="14594" max="14594" width="5.140625" style="1" customWidth="1"/>
    <col min="14595" max="14595" width="17.85546875" style="1" customWidth="1"/>
    <col min="14596" max="14597" width="8.7109375" style="1" bestFit="1" customWidth="1"/>
    <col min="14598" max="14598" width="13.42578125" style="1" bestFit="1" customWidth="1"/>
    <col min="14599" max="14599" width="9.85546875" style="1" bestFit="1" customWidth="1"/>
    <col min="14600" max="14600" width="6.85546875" style="1"/>
    <col min="14601" max="14601" width="7.28515625" style="1" bestFit="1" customWidth="1"/>
    <col min="14602" max="14602" width="13.5703125" style="1" bestFit="1" customWidth="1"/>
    <col min="14603" max="14603" width="6.85546875" style="1"/>
    <col min="14604" max="14604" width="10.28515625" style="1" bestFit="1" customWidth="1"/>
    <col min="14605" max="14605" width="9.28515625" style="1" bestFit="1" customWidth="1"/>
    <col min="14606" max="14837" width="6.85546875" style="1"/>
    <col min="14838" max="14838" width="3.28515625" style="1" customWidth="1"/>
    <col min="14839" max="14840" width="1.28515625" style="1" customWidth="1"/>
    <col min="14841" max="14841" width="9.7109375" style="1" customWidth="1"/>
    <col min="14842" max="14842" width="12" style="1" customWidth="1"/>
    <col min="14843" max="14843" width="1.28515625" style="1" customWidth="1"/>
    <col min="14844" max="14844" width="4.140625" style="1" customWidth="1"/>
    <col min="14845" max="14845" width="11.7109375" style="1" customWidth="1"/>
    <col min="14846" max="14846" width="23.28515625" style="1" customWidth="1"/>
    <col min="14847" max="14847" width="7.7109375" style="1" customWidth="1"/>
    <col min="14848" max="14848" width="6.42578125" style="1" customWidth="1"/>
    <col min="14849" max="14849" width="13.85546875" style="1" customWidth="1"/>
    <col min="14850" max="14850" width="5.140625" style="1" customWidth="1"/>
    <col min="14851" max="14851" width="17.85546875" style="1" customWidth="1"/>
    <col min="14852" max="14853" width="8.7109375" style="1" bestFit="1" customWidth="1"/>
    <col min="14854" max="14854" width="13.42578125" style="1" bestFit="1" customWidth="1"/>
    <col min="14855" max="14855" width="9.85546875" style="1" bestFit="1" customWidth="1"/>
    <col min="14856" max="14856" width="6.85546875" style="1"/>
    <col min="14857" max="14857" width="7.28515625" style="1" bestFit="1" customWidth="1"/>
    <col min="14858" max="14858" width="13.5703125" style="1" bestFit="1" customWidth="1"/>
    <col min="14859" max="14859" width="6.85546875" style="1"/>
    <col min="14860" max="14860" width="10.28515625" style="1" bestFit="1" customWidth="1"/>
    <col min="14861" max="14861" width="9.28515625" style="1" bestFit="1" customWidth="1"/>
    <col min="14862" max="15093" width="6.85546875" style="1"/>
    <col min="15094" max="15094" width="3.28515625" style="1" customWidth="1"/>
    <col min="15095" max="15096" width="1.28515625" style="1" customWidth="1"/>
    <col min="15097" max="15097" width="9.7109375" style="1" customWidth="1"/>
    <col min="15098" max="15098" width="12" style="1" customWidth="1"/>
    <col min="15099" max="15099" width="1.28515625" style="1" customWidth="1"/>
    <col min="15100" max="15100" width="4.140625" style="1" customWidth="1"/>
    <col min="15101" max="15101" width="11.7109375" style="1" customWidth="1"/>
    <col min="15102" max="15102" width="23.28515625" style="1" customWidth="1"/>
    <col min="15103" max="15103" width="7.7109375" style="1" customWidth="1"/>
    <col min="15104" max="15104" width="6.42578125" style="1" customWidth="1"/>
    <col min="15105" max="15105" width="13.85546875" style="1" customWidth="1"/>
    <col min="15106" max="15106" width="5.140625" style="1" customWidth="1"/>
    <col min="15107" max="15107" width="17.85546875" style="1" customWidth="1"/>
    <col min="15108" max="15109" width="8.7109375" style="1" bestFit="1" customWidth="1"/>
    <col min="15110" max="15110" width="13.42578125" style="1" bestFit="1" customWidth="1"/>
    <col min="15111" max="15111" width="9.85546875" style="1" bestFit="1" customWidth="1"/>
    <col min="15112" max="15112" width="6.85546875" style="1"/>
    <col min="15113" max="15113" width="7.28515625" style="1" bestFit="1" customWidth="1"/>
    <col min="15114" max="15114" width="13.5703125" style="1" bestFit="1" customWidth="1"/>
    <col min="15115" max="15115" width="6.85546875" style="1"/>
    <col min="15116" max="15116" width="10.28515625" style="1" bestFit="1" customWidth="1"/>
    <col min="15117" max="15117" width="9.28515625" style="1" bestFit="1" customWidth="1"/>
    <col min="15118" max="15349" width="6.85546875" style="1"/>
    <col min="15350" max="15350" width="3.28515625" style="1" customWidth="1"/>
    <col min="15351" max="15352" width="1.28515625" style="1" customWidth="1"/>
    <col min="15353" max="15353" width="9.7109375" style="1" customWidth="1"/>
    <col min="15354" max="15354" width="12" style="1" customWidth="1"/>
    <col min="15355" max="15355" width="1.28515625" style="1" customWidth="1"/>
    <col min="15356" max="15356" width="4.140625" style="1" customWidth="1"/>
    <col min="15357" max="15357" width="11.7109375" style="1" customWidth="1"/>
    <col min="15358" max="15358" width="23.28515625" style="1" customWidth="1"/>
    <col min="15359" max="15359" width="7.7109375" style="1" customWidth="1"/>
    <col min="15360" max="15360" width="6.42578125" style="1" customWidth="1"/>
    <col min="15361" max="15361" width="13.85546875" style="1" customWidth="1"/>
    <col min="15362" max="15362" width="5.140625" style="1" customWidth="1"/>
    <col min="15363" max="15363" width="17.85546875" style="1" customWidth="1"/>
    <col min="15364" max="15365" width="8.7109375" style="1" bestFit="1" customWidth="1"/>
    <col min="15366" max="15366" width="13.42578125" style="1" bestFit="1" customWidth="1"/>
    <col min="15367" max="15367" width="9.85546875" style="1" bestFit="1" customWidth="1"/>
    <col min="15368" max="15368" width="6.85546875" style="1"/>
    <col min="15369" max="15369" width="7.28515625" style="1" bestFit="1" customWidth="1"/>
    <col min="15370" max="15370" width="13.5703125" style="1" bestFit="1" customWidth="1"/>
    <col min="15371" max="15371" width="6.85546875" style="1"/>
    <col min="15372" max="15372" width="10.28515625" style="1" bestFit="1" customWidth="1"/>
    <col min="15373" max="15373" width="9.28515625" style="1" bestFit="1" customWidth="1"/>
    <col min="15374" max="15605" width="6.85546875" style="1"/>
    <col min="15606" max="15606" width="3.28515625" style="1" customWidth="1"/>
    <col min="15607" max="15608" width="1.28515625" style="1" customWidth="1"/>
    <col min="15609" max="15609" width="9.7109375" style="1" customWidth="1"/>
    <col min="15610" max="15610" width="12" style="1" customWidth="1"/>
    <col min="15611" max="15611" width="1.28515625" style="1" customWidth="1"/>
    <col min="15612" max="15612" width="4.140625" style="1" customWidth="1"/>
    <col min="15613" max="15613" width="11.7109375" style="1" customWidth="1"/>
    <col min="15614" max="15614" width="23.28515625" style="1" customWidth="1"/>
    <col min="15615" max="15615" width="7.7109375" style="1" customWidth="1"/>
    <col min="15616" max="15616" width="6.42578125" style="1" customWidth="1"/>
    <col min="15617" max="15617" width="13.85546875" style="1" customWidth="1"/>
    <col min="15618" max="15618" width="5.140625" style="1" customWidth="1"/>
    <col min="15619" max="15619" width="17.85546875" style="1" customWidth="1"/>
    <col min="15620" max="15621" width="8.7109375" style="1" bestFit="1" customWidth="1"/>
    <col min="15622" max="15622" width="13.42578125" style="1" bestFit="1" customWidth="1"/>
    <col min="15623" max="15623" width="9.85546875" style="1" bestFit="1" customWidth="1"/>
    <col min="15624" max="15624" width="6.85546875" style="1"/>
    <col min="15625" max="15625" width="7.28515625" style="1" bestFit="1" customWidth="1"/>
    <col min="15626" max="15626" width="13.5703125" style="1" bestFit="1" customWidth="1"/>
    <col min="15627" max="15627" width="6.85546875" style="1"/>
    <col min="15628" max="15628" width="10.28515625" style="1" bestFit="1" customWidth="1"/>
    <col min="15629" max="15629" width="9.28515625" style="1" bestFit="1" customWidth="1"/>
    <col min="15630" max="15861" width="6.85546875" style="1"/>
    <col min="15862" max="15862" width="3.28515625" style="1" customWidth="1"/>
    <col min="15863" max="15864" width="1.28515625" style="1" customWidth="1"/>
    <col min="15865" max="15865" width="9.7109375" style="1" customWidth="1"/>
    <col min="15866" max="15866" width="12" style="1" customWidth="1"/>
    <col min="15867" max="15867" width="1.28515625" style="1" customWidth="1"/>
    <col min="15868" max="15868" width="4.140625" style="1" customWidth="1"/>
    <col min="15869" max="15869" width="11.7109375" style="1" customWidth="1"/>
    <col min="15870" max="15870" width="23.28515625" style="1" customWidth="1"/>
    <col min="15871" max="15871" width="7.7109375" style="1" customWidth="1"/>
    <col min="15872" max="15872" width="6.42578125" style="1" customWidth="1"/>
    <col min="15873" max="15873" width="13.85546875" style="1" customWidth="1"/>
    <col min="15874" max="15874" width="5.140625" style="1" customWidth="1"/>
    <col min="15875" max="15875" width="17.85546875" style="1" customWidth="1"/>
    <col min="15876" max="15877" width="8.7109375" style="1" bestFit="1" customWidth="1"/>
    <col min="15878" max="15878" width="13.42578125" style="1" bestFit="1" customWidth="1"/>
    <col min="15879" max="15879" width="9.85546875" style="1" bestFit="1" customWidth="1"/>
    <col min="15880" max="15880" width="6.85546875" style="1"/>
    <col min="15881" max="15881" width="7.28515625" style="1" bestFit="1" customWidth="1"/>
    <col min="15882" max="15882" width="13.5703125" style="1" bestFit="1" customWidth="1"/>
    <col min="15883" max="15883" width="6.85546875" style="1"/>
    <col min="15884" max="15884" width="10.28515625" style="1" bestFit="1" customWidth="1"/>
    <col min="15885" max="15885" width="9.28515625" style="1" bestFit="1" customWidth="1"/>
    <col min="15886" max="16117" width="6.85546875" style="1"/>
    <col min="16118" max="16118" width="3.28515625" style="1" customWidth="1"/>
    <col min="16119" max="16120" width="1.28515625" style="1" customWidth="1"/>
    <col min="16121" max="16121" width="9.7109375" style="1" customWidth="1"/>
    <col min="16122" max="16122" width="12" style="1" customWidth="1"/>
    <col min="16123" max="16123" width="1.28515625" style="1" customWidth="1"/>
    <col min="16124" max="16124" width="4.140625" style="1" customWidth="1"/>
    <col min="16125" max="16125" width="11.7109375" style="1" customWidth="1"/>
    <col min="16126" max="16126" width="23.28515625" style="1" customWidth="1"/>
    <col min="16127" max="16127" width="7.7109375" style="1" customWidth="1"/>
    <col min="16128" max="16128" width="6.42578125" style="1" customWidth="1"/>
    <col min="16129" max="16129" width="13.85546875" style="1" customWidth="1"/>
    <col min="16130" max="16130" width="5.140625" style="1" customWidth="1"/>
    <col min="16131" max="16131" width="17.85546875" style="1" customWidth="1"/>
    <col min="16132" max="16133" width="8.7109375" style="1" bestFit="1" customWidth="1"/>
    <col min="16134" max="16134" width="13.42578125" style="1" bestFit="1" customWidth="1"/>
    <col min="16135" max="16135" width="9.85546875" style="1" bestFit="1" customWidth="1"/>
    <col min="16136" max="16136" width="6.85546875" style="1"/>
    <col min="16137" max="16137" width="7.28515625" style="1" bestFit="1" customWidth="1"/>
    <col min="16138" max="16138" width="13.5703125" style="1" bestFit="1" customWidth="1"/>
    <col min="16139" max="16139" width="6.85546875" style="1"/>
    <col min="16140" max="16140" width="10.28515625" style="1" bestFit="1" customWidth="1"/>
    <col min="16141" max="16141" width="9.28515625" style="1" bestFit="1" customWidth="1"/>
    <col min="16142" max="16384" width="6.85546875" style="1"/>
  </cols>
  <sheetData>
    <row r="2" spans="2:15" x14ac:dyDescent="0.25">
      <c r="E2" s="2" t="s">
        <v>0</v>
      </c>
      <c r="F2" s="2"/>
      <c r="G2" s="2"/>
      <c r="H2" s="2"/>
      <c r="I2" s="2"/>
      <c r="J2" s="2"/>
      <c r="K2" s="2"/>
      <c r="L2" s="2"/>
      <c r="M2" s="2"/>
    </row>
    <row r="3" spans="2:15" x14ac:dyDescent="0.25">
      <c r="E3" s="2"/>
      <c r="F3" s="2"/>
      <c r="G3" s="2"/>
      <c r="H3" s="2"/>
      <c r="I3" s="2"/>
      <c r="J3" s="2"/>
      <c r="K3" s="2"/>
      <c r="L3" s="2"/>
      <c r="M3" s="2"/>
    </row>
    <row r="4" spans="2:15" x14ac:dyDescent="0.25">
      <c r="E4" s="2"/>
      <c r="F4" s="2"/>
      <c r="G4" s="2"/>
      <c r="H4" s="2"/>
      <c r="I4" s="2"/>
      <c r="J4" s="2"/>
      <c r="K4" s="2"/>
      <c r="L4" s="2"/>
      <c r="M4" s="2"/>
    </row>
    <row r="5" spans="2:15" x14ac:dyDescent="0.25">
      <c r="E5" s="2"/>
      <c r="F5" s="2"/>
      <c r="G5" s="2"/>
      <c r="H5" s="2"/>
      <c r="I5" s="2"/>
      <c r="J5" s="2"/>
      <c r="K5" s="2"/>
      <c r="L5" s="2"/>
      <c r="M5" s="2"/>
    </row>
    <row r="8" spans="2:15" ht="21" customHeight="1" x14ac:dyDescent="0.25">
      <c r="B8" s="4" t="s">
        <v>1</v>
      </c>
      <c r="C8" s="4"/>
      <c r="D8" s="4"/>
      <c r="E8" s="4"/>
      <c r="K8" s="5">
        <v>2021</v>
      </c>
      <c r="L8" s="5"/>
      <c r="M8" s="6"/>
      <c r="N8" s="7">
        <v>2020</v>
      </c>
      <c r="O8" s="8"/>
    </row>
    <row r="9" spans="2:15" ht="21" customHeight="1" x14ac:dyDescent="0.25">
      <c r="C9" s="9" t="s">
        <v>2</v>
      </c>
      <c r="D9" s="9"/>
      <c r="E9" s="9"/>
      <c r="F9" s="9"/>
      <c r="M9" s="10"/>
      <c r="O9" s="3"/>
    </row>
    <row r="10" spans="2:15" ht="21" customHeight="1" x14ac:dyDescent="0.25">
      <c r="D10" s="11" t="s">
        <v>3</v>
      </c>
      <c r="E10" s="11"/>
      <c r="F10" s="11"/>
      <c r="G10" s="11"/>
      <c r="H10" s="11"/>
      <c r="I10" s="11"/>
      <c r="J10" s="1" t="s">
        <v>4</v>
      </c>
      <c r="K10" s="12">
        <f>+[1]Anexo_balance!B5</f>
        <v>3994179.47</v>
      </c>
      <c r="L10" s="12"/>
      <c r="N10" s="13">
        <v>1264292.9900000002</v>
      </c>
      <c r="O10" s="13"/>
    </row>
    <row r="11" spans="2:15" ht="21" customHeight="1" x14ac:dyDescent="0.25">
      <c r="D11" s="11" t="s">
        <v>5</v>
      </c>
      <c r="E11" s="11"/>
      <c r="F11" s="11"/>
      <c r="G11" s="11"/>
      <c r="H11" s="11"/>
      <c r="I11" s="11"/>
      <c r="J11" s="1" t="s">
        <v>6</v>
      </c>
      <c r="K11" s="12">
        <f>+[1]Anexo_balance!B17</f>
        <v>245663.99</v>
      </c>
      <c r="L11" s="12"/>
      <c r="N11" s="13">
        <v>321106.17</v>
      </c>
      <c r="O11" s="13"/>
    </row>
    <row r="12" spans="2:15" ht="21" customHeight="1" x14ac:dyDescent="0.25">
      <c r="D12" s="11" t="s">
        <v>7</v>
      </c>
      <c r="E12" s="11"/>
      <c r="F12" s="11"/>
      <c r="G12" s="11"/>
      <c r="H12" s="11"/>
      <c r="I12" s="11"/>
      <c r="J12" s="1" t="s">
        <v>8</v>
      </c>
      <c r="K12" s="12">
        <f>+[1]Anexo_balance!B19</f>
        <v>2134200.91</v>
      </c>
      <c r="L12" s="12"/>
      <c r="N12" s="13">
        <v>2329105.91</v>
      </c>
      <c r="O12" s="13"/>
    </row>
    <row r="13" spans="2:15" ht="21" customHeight="1" x14ac:dyDescent="0.25">
      <c r="D13" s="11" t="s">
        <v>9</v>
      </c>
      <c r="E13" s="11"/>
      <c r="F13" s="11"/>
      <c r="G13" s="11"/>
      <c r="H13" s="11"/>
      <c r="I13" s="11"/>
      <c r="J13" s="1" t="s">
        <v>10</v>
      </c>
      <c r="K13" s="12">
        <f>+[1]Anexo_balance!B29</f>
        <v>5534505.1900000013</v>
      </c>
      <c r="L13" s="12"/>
      <c r="N13" s="13">
        <v>5065263.2200000025</v>
      </c>
      <c r="O13" s="13"/>
    </row>
    <row r="14" spans="2:15" ht="21" customHeight="1" x14ac:dyDescent="0.25">
      <c r="D14" s="11" t="s">
        <v>11</v>
      </c>
      <c r="E14" s="11"/>
      <c r="F14" s="11"/>
      <c r="G14" s="11"/>
      <c r="H14" s="11"/>
      <c r="I14" s="11"/>
      <c r="J14" s="1" t="s">
        <v>12</v>
      </c>
      <c r="K14" s="14">
        <f>+[1]Anexo_balance!B65</f>
        <v>252234.96</v>
      </c>
      <c r="L14" s="14"/>
      <c r="N14" s="15">
        <v>277127.20999999996</v>
      </c>
      <c r="O14" s="13"/>
    </row>
    <row r="15" spans="2:15" ht="21" customHeight="1" x14ac:dyDescent="0.25">
      <c r="D15" s="16"/>
      <c r="E15" s="16"/>
      <c r="F15" s="16"/>
      <c r="G15" s="16"/>
      <c r="H15" s="16"/>
      <c r="I15" s="16"/>
      <c r="K15" s="17">
        <f>SUM(K10:L14)</f>
        <v>12160784.520000003</v>
      </c>
      <c r="L15" s="17"/>
      <c r="N15" s="18">
        <f>SUM(N10:N14)</f>
        <v>9256895.5000000037</v>
      </c>
      <c r="O15" s="13"/>
    </row>
    <row r="16" spans="2:15" ht="21" customHeight="1" x14ac:dyDescent="0.25">
      <c r="C16" s="9" t="s">
        <v>13</v>
      </c>
      <c r="D16" s="9"/>
      <c r="E16" s="9"/>
      <c r="F16" s="9"/>
      <c r="M16" s="10"/>
      <c r="O16" s="3"/>
    </row>
    <row r="17" spans="2:15" ht="21" customHeight="1" x14ac:dyDescent="0.25">
      <c r="D17" s="11" t="s">
        <v>14</v>
      </c>
      <c r="E17" s="11"/>
      <c r="F17" s="11"/>
      <c r="G17" s="11"/>
      <c r="H17" s="11"/>
      <c r="I17" s="11"/>
      <c r="J17" s="1" t="s">
        <v>15</v>
      </c>
      <c r="K17" s="12">
        <f>+[1]Anexo_balance!B75+[1]Anexo_balance!B96-[1]Anexo_balance!C95-[1]Anexo_balance!C103</f>
        <v>10039388.060000002</v>
      </c>
      <c r="L17" s="12"/>
      <c r="N17" s="13">
        <v>10015394.539999999</v>
      </c>
      <c r="O17" s="13"/>
    </row>
    <row r="18" spans="2:15" ht="21" customHeight="1" x14ac:dyDescent="0.25">
      <c r="D18" s="19" t="s">
        <v>16</v>
      </c>
      <c r="E18" s="16"/>
      <c r="F18" s="16"/>
      <c r="G18" s="16"/>
      <c r="H18" s="16"/>
      <c r="I18" s="16"/>
      <c r="J18" s="1" t="s">
        <v>15</v>
      </c>
      <c r="K18" s="12">
        <f>+[1]Anexo_balance!C95+[1]Anexo_balance!C103</f>
        <v>14161.7</v>
      </c>
      <c r="L18" s="12"/>
      <c r="N18" s="13">
        <v>6146.9000000000005</v>
      </c>
      <c r="O18" s="13"/>
    </row>
    <row r="19" spans="2:15" ht="21" customHeight="1" x14ac:dyDescent="0.25">
      <c r="D19" s="11" t="s">
        <v>17</v>
      </c>
      <c r="E19" s="11"/>
      <c r="F19" s="11"/>
      <c r="G19" s="11"/>
      <c r="H19" s="11"/>
      <c r="I19" s="11"/>
      <c r="J19" s="1" t="s">
        <v>15</v>
      </c>
      <c r="K19" s="12">
        <f>+[1]Anexo_balance!B104</f>
        <v>8853.51</v>
      </c>
      <c r="L19" s="12"/>
      <c r="N19" s="13">
        <v>17338.650000000009</v>
      </c>
      <c r="O19" s="13"/>
    </row>
    <row r="20" spans="2:15" ht="21" hidden="1" customHeight="1" x14ac:dyDescent="0.25">
      <c r="D20" s="11" t="s">
        <v>18</v>
      </c>
      <c r="E20" s="11"/>
      <c r="F20" s="11"/>
      <c r="G20" s="11"/>
      <c r="H20" s="11"/>
      <c r="I20" s="11"/>
      <c r="J20" s="1" t="s">
        <v>6</v>
      </c>
      <c r="K20" s="12">
        <v>0</v>
      </c>
      <c r="L20" s="12"/>
      <c r="N20" s="13">
        <v>0</v>
      </c>
      <c r="O20" s="13"/>
    </row>
    <row r="21" spans="2:15" ht="21" customHeight="1" x14ac:dyDescent="0.25">
      <c r="D21" s="11" t="s">
        <v>19</v>
      </c>
      <c r="E21" s="11"/>
      <c r="F21" s="11"/>
      <c r="G21" s="11"/>
      <c r="H21" s="11"/>
      <c r="I21" s="11"/>
      <c r="J21" s="1" t="s">
        <v>20</v>
      </c>
      <c r="K21" s="14">
        <f>+[1]Anexo_balance!B111</f>
        <v>625339.34</v>
      </c>
      <c r="L21" s="14"/>
      <c r="N21" s="15">
        <v>651052.37999999989</v>
      </c>
      <c r="O21" s="13"/>
    </row>
    <row r="22" spans="2:15" ht="21" customHeight="1" x14ac:dyDescent="0.25">
      <c r="D22" s="16"/>
      <c r="E22" s="16"/>
      <c r="F22" s="16"/>
      <c r="G22" s="16"/>
      <c r="H22" s="16"/>
      <c r="I22" s="16"/>
      <c r="K22" s="17">
        <f>SUM(K17:L21)</f>
        <v>10687742.610000001</v>
      </c>
      <c r="L22" s="17"/>
      <c r="N22" s="18">
        <f>SUM(N17:N21)</f>
        <v>10689932.469999999</v>
      </c>
      <c r="O22" s="13"/>
    </row>
    <row r="23" spans="2:15" ht="21" customHeight="1" x14ac:dyDescent="0.25">
      <c r="O23" s="3"/>
    </row>
    <row r="24" spans="2:15" ht="21" customHeight="1" thickBot="1" x14ac:dyDescent="0.3">
      <c r="H24" s="20" t="s">
        <v>21</v>
      </c>
      <c r="I24" s="20"/>
      <c r="K24" s="21">
        <f>+K22+K15</f>
        <v>22848527.130000003</v>
      </c>
      <c r="L24" s="21"/>
      <c r="N24" s="22">
        <f>+N22+N15</f>
        <v>19946827.970000003</v>
      </c>
      <c r="O24" s="13"/>
    </row>
    <row r="25" spans="2:15" ht="21" customHeight="1" thickTop="1" x14ac:dyDescent="0.25">
      <c r="D25" s="6" t="s">
        <v>22</v>
      </c>
      <c r="H25" s="23"/>
      <c r="I25" s="23"/>
      <c r="N25" s="24"/>
      <c r="O25" s="24"/>
    </row>
    <row r="26" spans="2:15" ht="21" customHeight="1" x14ac:dyDescent="0.25">
      <c r="D26" s="6" t="s">
        <v>23</v>
      </c>
      <c r="H26" s="23"/>
      <c r="I26" s="23"/>
      <c r="K26" s="25">
        <f>+[1]Cpra_futuros!F30</f>
        <v>3614981.0577723342</v>
      </c>
      <c r="L26" s="25"/>
      <c r="N26" s="13">
        <v>4035608.85</v>
      </c>
      <c r="O26" s="13"/>
    </row>
    <row r="27" spans="2:15" ht="21" customHeight="1" x14ac:dyDescent="0.25">
      <c r="O27" s="3"/>
    </row>
    <row r="28" spans="2:15" ht="21" customHeight="1" x14ac:dyDescent="0.25">
      <c r="B28" s="4" t="s">
        <v>24</v>
      </c>
      <c r="C28" s="4"/>
      <c r="D28" s="4"/>
      <c r="E28" s="4"/>
      <c r="O28" s="3"/>
    </row>
    <row r="29" spans="2:15" ht="21" customHeight="1" x14ac:dyDescent="0.25">
      <c r="C29" s="9" t="s">
        <v>25</v>
      </c>
      <c r="D29" s="9"/>
      <c r="E29" s="9"/>
      <c r="F29" s="9"/>
      <c r="M29" s="26"/>
      <c r="O29" s="3"/>
    </row>
    <row r="30" spans="2:15" ht="21" customHeight="1" x14ac:dyDescent="0.25">
      <c r="D30" s="11" t="s">
        <v>26</v>
      </c>
      <c r="E30" s="11"/>
      <c r="F30" s="11"/>
      <c r="G30" s="11"/>
      <c r="H30" s="11"/>
      <c r="I30" s="11"/>
      <c r="J30" s="1" t="s">
        <v>27</v>
      </c>
      <c r="K30" s="12">
        <f>-[1]Anexo_balance!B126</f>
        <v>8526394.6300000008</v>
      </c>
      <c r="L30" s="12"/>
      <c r="N30" s="13">
        <v>4393949.17</v>
      </c>
      <c r="O30" s="13"/>
    </row>
    <row r="31" spans="2:15" ht="21" customHeight="1" x14ac:dyDescent="0.25">
      <c r="D31" s="11" t="s">
        <v>28</v>
      </c>
      <c r="E31" s="11"/>
      <c r="F31" s="11"/>
      <c r="G31" s="11"/>
      <c r="H31" s="11"/>
      <c r="I31" s="11"/>
      <c r="J31" s="1" t="s">
        <v>29</v>
      </c>
      <c r="K31" s="12">
        <f>-[1]Anexo_balance!B136</f>
        <v>1246208.3400000001</v>
      </c>
      <c r="L31" s="12"/>
      <c r="N31" s="13">
        <v>2553560.7700000005</v>
      </c>
      <c r="O31" s="13"/>
    </row>
    <row r="32" spans="2:15" ht="21" customHeight="1" x14ac:dyDescent="0.25">
      <c r="D32" s="11" t="s">
        <v>30</v>
      </c>
      <c r="E32" s="11"/>
      <c r="F32" s="11"/>
      <c r="G32" s="11"/>
      <c r="H32" s="11"/>
      <c r="I32" s="11"/>
      <c r="K32" s="12">
        <f>-[1]Anexo_balance!B149</f>
        <v>45492.33</v>
      </c>
      <c r="L32" s="12"/>
      <c r="N32" s="13">
        <v>39038.54</v>
      </c>
      <c r="O32" s="13"/>
    </row>
    <row r="33" spans="3:15" ht="21" customHeight="1" x14ac:dyDescent="0.25">
      <c r="D33" s="11" t="s">
        <v>31</v>
      </c>
      <c r="E33" s="11"/>
      <c r="F33" s="11"/>
      <c r="G33" s="11"/>
      <c r="H33" s="11"/>
      <c r="I33" s="11"/>
      <c r="K33" s="12">
        <f>-[1]Anexo_balance!B153</f>
        <v>470158.73208849633</v>
      </c>
      <c r="L33" s="12"/>
      <c r="N33" s="13">
        <v>608628.21652129909</v>
      </c>
      <c r="O33" s="13"/>
    </row>
    <row r="34" spans="3:15" ht="21" customHeight="1" x14ac:dyDescent="0.25">
      <c r="D34" s="11" t="s">
        <v>32</v>
      </c>
      <c r="E34" s="11"/>
      <c r="F34" s="11"/>
      <c r="G34" s="11"/>
      <c r="H34" s="11"/>
      <c r="I34" s="11"/>
      <c r="K34" s="14">
        <f>-[1]Anexo_balance!B155</f>
        <v>183.33</v>
      </c>
      <c r="L34" s="14"/>
      <c r="N34" s="27">
        <v>183.33</v>
      </c>
      <c r="O34" s="13"/>
    </row>
    <row r="35" spans="3:15" ht="21" customHeight="1" x14ac:dyDescent="0.25">
      <c r="D35" s="16"/>
      <c r="E35" s="16"/>
      <c r="F35" s="16"/>
      <c r="G35" s="16"/>
      <c r="H35" s="16"/>
      <c r="I35" s="16"/>
      <c r="K35" s="12">
        <f>SUM(K30:L34)</f>
        <v>10288437.362088498</v>
      </c>
      <c r="L35" s="12"/>
      <c r="N35" s="18">
        <f>SUM(N30:N34)</f>
        <v>7595360.0265213</v>
      </c>
      <c r="O35" s="28"/>
    </row>
    <row r="36" spans="3:15" ht="21" customHeight="1" x14ac:dyDescent="0.25">
      <c r="C36" s="9" t="s">
        <v>33</v>
      </c>
      <c r="D36" s="9"/>
      <c r="E36" s="9"/>
      <c r="F36" s="9"/>
      <c r="M36" s="26"/>
      <c r="O36" s="3"/>
    </row>
    <row r="37" spans="3:15" ht="21" customHeight="1" x14ac:dyDescent="0.25">
      <c r="D37" s="11" t="s">
        <v>34</v>
      </c>
      <c r="E37" s="11"/>
      <c r="F37" s="11"/>
      <c r="G37" s="11"/>
      <c r="H37" s="11"/>
      <c r="I37" s="11"/>
      <c r="J37" s="1" t="s">
        <v>27</v>
      </c>
      <c r="K37" s="12">
        <f>-[1]Anexo_balance!B160</f>
        <v>5420000</v>
      </c>
      <c r="L37" s="12"/>
      <c r="N37" s="13">
        <v>5195000</v>
      </c>
      <c r="O37" s="13"/>
    </row>
    <row r="38" spans="3:15" ht="21" customHeight="1" x14ac:dyDescent="0.25">
      <c r="D38" s="11" t="s">
        <v>35</v>
      </c>
      <c r="E38" s="11"/>
      <c r="F38" s="11"/>
      <c r="G38" s="11"/>
      <c r="H38" s="11"/>
      <c r="I38" s="11"/>
      <c r="J38" s="1" t="s">
        <v>36</v>
      </c>
      <c r="K38" s="14">
        <f>-[1]Anexo_balance!B163</f>
        <v>174715.41</v>
      </c>
      <c r="L38" s="14"/>
      <c r="N38" s="15">
        <v>174715.41</v>
      </c>
      <c r="O38" s="13"/>
    </row>
    <row r="39" spans="3:15" ht="21" customHeight="1" x14ac:dyDescent="0.25">
      <c r="D39" s="16"/>
      <c r="E39" s="16"/>
      <c r="F39" s="16"/>
      <c r="G39" s="16"/>
      <c r="H39" s="16"/>
      <c r="I39" s="16"/>
      <c r="K39" s="12">
        <f>SUM(K37:L38)</f>
        <v>5594715.4100000001</v>
      </c>
      <c r="L39" s="12"/>
      <c r="N39" s="18">
        <f>SUM(N37:N38)</f>
        <v>5369715.4100000001</v>
      </c>
      <c r="O39" s="13"/>
    </row>
    <row r="40" spans="3:15" ht="21" customHeight="1" x14ac:dyDescent="0.25">
      <c r="D40" s="16"/>
      <c r="E40" s="16"/>
      <c r="F40" s="16"/>
      <c r="G40" s="16"/>
      <c r="H40" s="16"/>
      <c r="I40" s="16"/>
      <c r="K40" s="29"/>
      <c r="L40" s="29"/>
      <c r="N40" s="24"/>
      <c r="O40" s="24"/>
    </row>
    <row r="41" spans="3:15" ht="21" customHeight="1" x14ac:dyDescent="0.25">
      <c r="D41" s="16"/>
      <c r="E41" s="16"/>
      <c r="F41" s="16"/>
      <c r="G41" s="16"/>
      <c r="H41" s="16"/>
      <c r="I41" s="16"/>
      <c r="K41" s="17">
        <f>+K39+K35</f>
        <v>15883152.772088498</v>
      </c>
      <c r="L41" s="17"/>
      <c r="N41" s="30">
        <f>+N39+N35</f>
        <v>12965075.436521299</v>
      </c>
      <c r="O41" s="13"/>
    </row>
    <row r="42" spans="3:15" ht="21" customHeight="1" x14ac:dyDescent="0.25">
      <c r="C42" s="9" t="s">
        <v>37</v>
      </c>
      <c r="D42" s="9"/>
      <c r="E42" s="9"/>
      <c r="F42" s="9"/>
      <c r="O42" s="3"/>
    </row>
    <row r="43" spans="3:15" ht="21" customHeight="1" x14ac:dyDescent="0.25">
      <c r="D43" s="11" t="s">
        <v>38</v>
      </c>
      <c r="E43" s="11"/>
      <c r="F43" s="11"/>
      <c r="G43" s="11"/>
      <c r="H43" s="11"/>
      <c r="I43" s="11"/>
      <c r="J43" s="1" t="s">
        <v>39</v>
      </c>
      <c r="K43" s="12">
        <f>-[1]Anexo_balance!B169</f>
        <v>3150000</v>
      </c>
      <c r="L43" s="12"/>
      <c r="N43" s="13">
        <v>3150000</v>
      </c>
      <c r="O43" s="13"/>
    </row>
    <row r="44" spans="3:15" ht="21" customHeight="1" x14ac:dyDescent="0.25">
      <c r="D44" s="11" t="s">
        <v>40</v>
      </c>
      <c r="E44" s="11"/>
      <c r="F44" s="11"/>
      <c r="G44" s="11"/>
      <c r="H44" s="11"/>
      <c r="I44" s="11"/>
      <c r="K44" s="12">
        <f>-[1]Anexo_balance!B195</f>
        <v>630000</v>
      </c>
      <c r="L44" s="12"/>
      <c r="N44" s="13">
        <v>630000</v>
      </c>
      <c r="O44" s="13"/>
    </row>
    <row r="45" spans="3:15" ht="21" customHeight="1" x14ac:dyDescent="0.25">
      <c r="D45" s="11" t="s">
        <v>41</v>
      </c>
      <c r="E45" s="11"/>
      <c r="F45" s="11"/>
      <c r="G45" s="11"/>
      <c r="H45" s="11"/>
      <c r="I45" s="11"/>
      <c r="K45" s="12">
        <f>-[1]Anexo_balance!B197</f>
        <v>2229494.61</v>
      </c>
      <c r="L45" s="12"/>
      <c r="N45" s="13">
        <v>2122995.8600000003</v>
      </c>
      <c r="O45" s="13"/>
    </row>
    <row r="46" spans="3:15" ht="21" customHeight="1" x14ac:dyDescent="0.25">
      <c r="D46" s="11" t="s">
        <v>42</v>
      </c>
      <c r="E46" s="11"/>
      <c r="F46" s="11"/>
      <c r="G46" s="11"/>
      <c r="H46" s="11"/>
      <c r="I46" s="11"/>
      <c r="K46" s="12">
        <f>-[1]Anexo_balance!B202</f>
        <v>639871.82791150629</v>
      </c>
      <c r="L46" s="12"/>
      <c r="N46" s="13">
        <v>762748.75347870286</v>
      </c>
      <c r="O46" s="13"/>
    </row>
    <row r="47" spans="3:15" ht="21" customHeight="1" x14ac:dyDescent="0.25">
      <c r="D47" s="11" t="s">
        <v>43</v>
      </c>
      <c r="E47" s="11"/>
      <c r="F47" s="11"/>
      <c r="G47" s="11"/>
      <c r="H47" s="11"/>
      <c r="I47" s="11"/>
      <c r="K47" s="14">
        <f>-[1]Anexo_balance!B204</f>
        <v>316007.92</v>
      </c>
      <c r="L47" s="14"/>
      <c r="N47" s="27">
        <v>316007.92</v>
      </c>
      <c r="O47" s="13"/>
    </row>
    <row r="48" spans="3:15" ht="21" customHeight="1" x14ac:dyDescent="0.25">
      <c r="D48" s="16"/>
      <c r="E48" s="16"/>
      <c r="F48" s="16"/>
      <c r="G48" s="16"/>
      <c r="H48" s="16"/>
      <c r="I48" s="16"/>
      <c r="K48" s="17">
        <f>SUM(K43:L47)</f>
        <v>6965374.3579115057</v>
      </c>
      <c r="L48" s="17"/>
      <c r="N48" s="30">
        <f>SUM(N43:N47)</f>
        <v>6981752.5334787033</v>
      </c>
    </row>
    <row r="49" spans="2:15" ht="21" customHeight="1" x14ac:dyDescent="0.25">
      <c r="O49" s="3"/>
    </row>
    <row r="50" spans="2:15" ht="21" customHeight="1" thickBot="1" x14ac:dyDescent="0.3">
      <c r="H50" s="20" t="s">
        <v>44</v>
      </c>
      <c r="I50" s="20"/>
      <c r="K50" s="31">
        <f>+K48+K41</f>
        <v>22848527.130000003</v>
      </c>
      <c r="L50" s="31"/>
      <c r="N50" s="22">
        <f>+N48+N41</f>
        <v>19946827.970000003</v>
      </c>
      <c r="O50" s="13"/>
    </row>
    <row r="51" spans="2:15" ht="20.25" customHeight="1" thickTop="1" x14ac:dyDescent="0.25">
      <c r="D51" s="6" t="s">
        <v>45</v>
      </c>
      <c r="K51" s="32"/>
      <c r="L51" s="32"/>
      <c r="O51" s="3"/>
    </row>
    <row r="52" spans="2:15" ht="18.75" customHeight="1" x14ac:dyDescent="0.25">
      <c r="D52" s="6" t="s">
        <v>23</v>
      </c>
      <c r="K52" s="25">
        <f>+K26</f>
        <v>3614981.0577723342</v>
      </c>
      <c r="L52" s="25"/>
      <c r="M52" s="13"/>
      <c r="N52" s="13">
        <f>+N26</f>
        <v>4035608.85</v>
      </c>
      <c r="O52" s="13"/>
    </row>
    <row r="53" spans="2:15" x14ac:dyDescent="0.25">
      <c r="L53" s="3">
        <f>+K50-K24</f>
        <v>0</v>
      </c>
      <c r="N53" s="3">
        <f>+N50-N24</f>
        <v>0</v>
      </c>
    </row>
    <row r="57" spans="2:15" x14ac:dyDescent="0.25">
      <c r="D57" s="33"/>
      <c r="E57" s="33"/>
      <c r="F57" s="33"/>
      <c r="G57" s="33"/>
      <c r="H57" s="33"/>
      <c r="I57" s="33"/>
    </row>
    <row r="58" spans="2:15" x14ac:dyDescent="0.25">
      <c r="D58" s="34"/>
      <c r="E58" s="34"/>
      <c r="F58" s="34"/>
      <c r="G58" s="34"/>
      <c r="H58" s="34" t="s">
        <v>46</v>
      </c>
      <c r="I58" s="34"/>
      <c r="K58" s="35" t="s">
        <v>47</v>
      </c>
      <c r="L58" s="35"/>
      <c r="M58" s="35"/>
      <c r="N58" s="35"/>
    </row>
    <row r="59" spans="2:15" ht="30.75" customHeight="1" x14ac:dyDescent="0.25">
      <c r="B59" s="36"/>
      <c r="C59" s="36"/>
      <c r="D59" s="37" t="s">
        <v>48</v>
      </c>
      <c r="E59" s="38"/>
      <c r="F59" s="38"/>
      <c r="G59" s="38"/>
      <c r="H59" s="38"/>
      <c r="I59" s="38"/>
      <c r="J59" s="37" t="s">
        <v>49</v>
      </c>
      <c r="K59" s="38"/>
      <c r="L59" s="38"/>
      <c r="M59" s="38"/>
      <c r="N59" s="38"/>
    </row>
    <row r="60" spans="2:15" x14ac:dyDescent="0.25">
      <c r="D60" s="39"/>
      <c r="E60" s="39"/>
      <c r="F60" s="39"/>
      <c r="G60" s="39"/>
      <c r="H60" s="39"/>
      <c r="I60" s="39"/>
      <c r="J60" s="39"/>
      <c r="K60" s="40"/>
      <c r="L60" s="40"/>
      <c r="M60" s="39"/>
      <c r="N60" s="40"/>
    </row>
    <row r="61" spans="2:15" x14ac:dyDescent="0.25">
      <c r="D61" s="39"/>
      <c r="E61" s="39"/>
      <c r="F61" s="39"/>
      <c r="G61" s="39"/>
      <c r="H61" s="39"/>
      <c r="I61" s="39"/>
      <c r="J61" s="39"/>
      <c r="K61" s="40"/>
      <c r="L61" s="40"/>
      <c r="M61" s="39"/>
      <c r="N61" s="40"/>
    </row>
    <row r="62" spans="2:15" x14ac:dyDescent="0.25">
      <c r="D62" s="39"/>
      <c r="E62" s="39"/>
      <c r="F62" s="39"/>
      <c r="G62" s="39"/>
      <c r="H62" s="39"/>
      <c r="I62" s="39"/>
      <c r="J62" s="39"/>
      <c r="K62" s="40"/>
      <c r="L62" s="40"/>
      <c r="M62" s="39"/>
      <c r="N62" s="40"/>
    </row>
    <row r="63" spans="2:15" x14ac:dyDescent="0.25">
      <c r="D63" s="39"/>
      <c r="E63" s="39"/>
      <c r="F63" s="39"/>
      <c r="G63" s="39"/>
      <c r="H63" s="39"/>
      <c r="I63" s="41" t="s">
        <v>50</v>
      </c>
      <c r="J63" s="41"/>
      <c r="K63" s="41"/>
      <c r="L63" s="41"/>
      <c r="M63" s="39"/>
      <c r="N63" s="40"/>
    </row>
    <row r="64" spans="2:15" ht="23.25" customHeight="1" x14ac:dyDescent="0.25">
      <c r="D64" s="39"/>
      <c r="E64" s="37" t="s">
        <v>51</v>
      </c>
      <c r="F64" s="38"/>
      <c r="G64" s="38"/>
      <c r="H64" s="38"/>
      <c r="I64" s="38"/>
      <c r="J64" s="38"/>
      <c r="K64" s="38"/>
      <c r="L64" s="38"/>
      <c r="M64" s="38"/>
      <c r="N64" s="38"/>
    </row>
  </sheetData>
  <mergeCells count="71">
    <mergeCell ref="K58:N58"/>
    <mergeCell ref="D59:I59"/>
    <mergeCell ref="J59:N59"/>
    <mergeCell ref="I63:L63"/>
    <mergeCell ref="E64:N64"/>
    <mergeCell ref="K48:L48"/>
    <mergeCell ref="H50:I50"/>
    <mergeCell ref="K50:L50"/>
    <mergeCell ref="K51:L51"/>
    <mergeCell ref="K52:L52"/>
    <mergeCell ref="D57:I57"/>
    <mergeCell ref="D45:I45"/>
    <mergeCell ref="K45:L45"/>
    <mergeCell ref="D46:I46"/>
    <mergeCell ref="K46:L46"/>
    <mergeCell ref="D47:I47"/>
    <mergeCell ref="K47:L47"/>
    <mergeCell ref="K39:L39"/>
    <mergeCell ref="K41:L41"/>
    <mergeCell ref="C42:F42"/>
    <mergeCell ref="D43:I43"/>
    <mergeCell ref="K43:L43"/>
    <mergeCell ref="D44:I44"/>
    <mergeCell ref="K44:L44"/>
    <mergeCell ref="K35:L35"/>
    <mergeCell ref="C36:F36"/>
    <mergeCell ref="D37:I37"/>
    <mergeCell ref="K37:L37"/>
    <mergeCell ref="D38:I38"/>
    <mergeCell ref="K38:L38"/>
    <mergeCell ref="D32:I32"/>
    <mergeCell ref="K32:L32"/>
    <mergeCell ref="D33:I33"/>
    <mergeCell ref="K33:L33"/>
    <mergeCell ref="D34:I34"/>
    <mergeCell ref="K34:L34"/>
    <mergeCell ref="B28:E28"/>
    <mergeCell ref="C29:F29"/>
    <mergeCell ref="D30:I30"/>
    <mergeCell ref="K30:L30"/>
    <mergeCell ref="D31:I31"/>
    <mergeCell ref="K31:L31"/>
    <mergeCell ref="D21:I21"/>
    <mergeCell ref="K21:L21"/>
    <mergeCell ref="K22:L22"/>
    <mergeCell ref="H24:I24"/>
    <mergeCell ref="K24:L24"/>
    <mergeCell ref="K26:L26"/>
    <mergeCell ref="K18:L18"/>
    <mergeCell ref="D19:I19"/>
    <mergeCell ref="K19:L19"/>
    <mergeCell ref="D20:I20"/>
    <mergeCell ref="K20:L20"/>
    <mergeCell ref="D14:I14"/>
    <mergeCell ref="K14:L14"/>
    <mergeCell ref="K15:L15"/>
    <mergeCell ref="C16:F16"/>
    <mergeCell ref="D17:I17"/>
    <mergeCell ref="K17:L17"/>
    <mergeCell ref="D11:I11"/>
    <mergeCell ref="K11:L11"/>
    <mergeCell ref="D12:I12"/>
    <mergeCell ref="K12:L12"/>
    <mergeCell ref="D13:I13"/>
    <mergeCell ref="K13:L13"/>
    <mergeCell ref="E2:M5"/>
    <mergeCell ref="B8:E8"/>
    <mergeCell ref="K8:L8"/>
    <mergeCell ref="C9:F9"/>
    <mergeCell ref="D10:I10"/>
    <mergeCell ref="K10:L10"/>
  </mergeCells>
  <printOptions horizontalCentered="1"/>
  <pageMargins left="0.70866141732283472" right="0.70866141732283472" top="0.47244094488188981" bottom="0.35433070866141736" header="0.31496062992125984" footer="0.31496062992125984"/>
  <pageSetup scale="6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273262-C758-4D61-B72F-F2BF31193489}">
  <sheetPr>
    <pageSetUpPr fitToPage="1"/>
  </sheetPr>
  <dimension ref="A2:K62"/>
  <sheetViews>
    <sheetView zoomScaleNormal="100" workbookViewId="0"/>
  </sheetViews>
  <sheetFormatPr baseColWidth="10" defaultRowHeight="12.75" x14ac:dyDescent="0.2"/>
  <cols>
    <col min="1" max="1" width="6.42578125" style="47" customWidth="1"/>
    <col min="2" max="2" width="41" style="47" bestFit="1" customWidth="1"/>
    <col min="3" max="3" width="8.7109375" style="48" bestFit="1" customWidth="1"/>
    <col min="4" max="4" width="17.85546875" style="44" customWidth="1"/>
    <col min="5" max="5" width="4" style="48" customWidth="1"/>
    <col min="6" max="6" width="17.85546875" style="44" customWidth="1"/>
    <col min="7" max="7" width="4.85546875" style="44" hidden="1" customWidth="1"/>
    <col min="8" max="8" width="15" style="44" hidden="1" customWidth="1"/>
    <col min="9" max="9" width="13.85546875" style="45" bestFit="1" customWidth="1"/>
    <col min="10" max="10" width="15.5703125" style="45" bestFit="1" customWidth="1"/>
    <col min="11" max="256" width="11.42578125" style="46"/>
    <col min="257" max="257" width="6.42578125" style="46" customWidth="1"/>
    <col min="258" max="258" width="41" style="46" bestFit="1" customWidth="1"/>
    <col min="259" max="259" width="8.7109375" style="46" bestFit="1" customWidth="1"/>
    <col min="260" max="260" width="17.85546875" style="46" customWidth="1"/>
    <col min="261" max="261" width="4" style="46" customWidth="1"/>
    <col min="262" max="262" width="17.85546875" style="46" customWidth="1"/>
    <col min="263" max="264" width="0" style="46" hidden="1" customWidth="1"/>
    <col min="265" max="265" width="13.85546875" style="46" bestFit="1" customWidth="1"/>
    <col min="266" max="266" width="15.5703125" style="46" bestFit="1" customWidth="1"/>
    <col min="267" max="512" width="11.42578125" style="46"/>
    <col min="513" max="513" width="6.42578125" style="46" customWidth="1"/>
    <col min="514" max="514" width="41" style="46" bestFit="1" customWidth="1"/>
    <col min="515" max="515" width="8.7109375" style="46" bestFit="1" customWidth="1"/>
    <col min="516" max="516" width="17.85546875" style="46" customWidth="1"/>
    <col min="517" max="517" width="4" style="46" customWidth="1"/>
    <col min="518" max="518" width="17.85546875" style="46" customWidth="1"/>
    <col min="519" max="520" width="0" style="46" hidden="1" customWidth="1"/>
    <col min="521" max="521" width="13.85546875" style="46" bestFit="1" customWidth="1"/>
    <col min="522" max="522" width="15.5703125" style="46" bestFit="1" customWidth="1"/>
    <col min="523" max="768" width="11.42578125" style="46"/>
    <col min="769" max="769" width="6.42578125" style="46" customWidth="1"/>
    <col min="770" max="770" width="41" style="46" bestFit="1" customWidth="1"/>
    <col min="771" max="771" width="8.7109375" style="46" bestFit="1" customWidth="1"/>
    <col min="772" max="772" width="17.85546875" style="46" customWidth="1"/>
    <col min="773" max="773" width="4" style="46" customWidth="1"/>
    <col min="774" max="774" width="17.85546875" style="46" customWidth="1"/>
    <col min="775" max="776" width="0" style="46" hidden="1" customWidth="1"/>
    <col min="777" max="777" width="13.85546875" style="46" bestFit="1" customWidth="1"/>
    <col min="778" max="778" width="15.5703125" style="46" bestFit="1" customWidth="1"/>
    <col min="779" max="1024" width="11.42578125" style="46"/>
    <col min="1025" max="1025" width="6.42578125" style="46" customWidth="1"/>
    <col min="1026" max="1026" width="41" style="46" bestFit="1" customWidth="1"/>
    <col min="1027" max="1027" width="8.7109375" style="46" bestFit="1" customWidth="1"/>
    <col min="1028" max="1028" width="17.85546875" style="46" customWidth="1"/>
    <col min="1029" max="1029" width="4" style="46" customWidth="1"/>
    <col min="1030" max="1030" width="17.85546875" style="46" customWidth="1"/>
    <col min="1031" max="1032" width="0" style="46" hidden="1" customWidth="1"/>
    <col min="1033" max="1033" width="13.85546875" style="46" bestFit="1" customWidth="1"/>
    <col min="1034" max="1034" width="15.5703125" style="46" bestFit="1" customWidth="1"/>
    <col min="1035" max="1280" width="11.42578125" style="46"/>
    <col min="1281" max="1281" width="6.42578125" style="46" customWidth="1"/>
    <col min="1282" max="1282" width="41" style="46" bestFit="1" customWidth="1"/>
    <col min="1283" max="1283" width="8.7109375" style="46" bestFit="1" customWidth="1"/>
    <col min="1284" max="1284" width="17.85546875" style="46" customWidth="1"/>
    <col min="1285" max="1285" width="4" style="46" customWidth="1"/>
    <col min="1286" max="1286" width="17.85546875" style="46" customWidth="1"/>
    <col min="1287" max="1288" width="0" style="46" hidden="1" customWidth="1"/>
    <col min="1289" max="1289" width="13.85546875" style="46" bestFit="1" customWidth="1"/>
    <col min="1290" max="1290" width="15.5703125" style="46" bestFit="1" customWidth="1"/>
    <col min="1291" max="1536" width="11.42578125" style="46"/>
    <col min="1537" max="1537" width="6.42578125" style="46" customWidth="1"/>
    <col min="1538" max="1538" width="41" style="46" bestFit="1" customWidth="1"/>
    <col min="1539" max="1539" width="8.7109375" style="46" bestFit="1" customWidth="1"/>
    <col min="1540" max="1540" width="17.85546875" style="46" customWidth="1"/>
    <col min="1541" max="1541" width="4" style="46" customWidth="1"/>
    <col min="1542" max="1542" width="17.85546875" style="46" customWidth="1"/>
    <col min="1543" max="1544" width="0" style="46" hidden="1" customWidth="1"/>
    <col min="1545" max="1545" width="13.85546875" style="46" bestFit="1" customWidth="1"/>
    <col min="1546" max="1546" width="15.5703125" style="46" bestFit="1" customWidth="1"/>
    <col min="1547" max="1792" width="11.42578125" style="46"/>
    <col min="1793" max="1793" width="6.42578125" style="46" customWidth="1"/>
    <col min="1794" max="1794" width="41" style="46" bestFit="1" customWidth="1"/>
    <col min="1795" max="1795" width="8.7109375" style="46" bestFit="1" customWidth="1"/>
    <col min="1796" max="1796" width="17.85546875" style="46" customWidth="1"/>
    <col min="1797" max="1797" width="4" style="46" customWidth="1"/>
    <col min="1798" max="1798" width="17.85546875" style="46" customWidth="1"/>
    <col min="1799" max="1800" width="0" style="46" hidden="1" customWidth="1"/>
    <col min="1801" max="1801" width="13.85546875" style="46" bestFit="1" customWidth="1"/>
    <col min="1802" max="1802" width="15.5703125" style="46" bestFit="1" customWidth="1"/>
    <col min="1803" max="2048" width="11.42578125" style="46"/>
    <col min="2049" max="2049" width="6.42578125" style="46" customWidth="1"/>
    <col min="2050" max="2050" width="41" style="46" bestFit="1" customWidth="1"/>
    <col min="2051" max="2051" width="8.7109375" style="46" bestFit="1" customWidth="1"/>
    <col min="2052" max="2052" width="17.85546875" style="46" customWidth="1"/>
    <col min="2053" max="2053" width="4" style="46" customWidth="1"/>
    <col min="2054" max="2054" width="17.85546875" style="46" customWidth="1"/>
    <col min="2055" max="2056" width="0" style="46" hidden="1" customWidth="1"/>
    <col min="2057" max="2057" width="13.85546875" style="46" bestFit="1" customWidth="1"/>
    <col min="2058" max="2058" width="15.5703125" style="46" bestFit="1" customWidth="1"/>
    <col min="2059" max="2304" width="11.42578125" style="46"/>
    <col min="2305" max="2305" width="6.42578125" style="46" customWidth="1"/>
    <col min="2306" max="2306" width="41" style="46" bestFit="1" customWidth="1"/>
    <col min="2307" max="2307" width="8.7109375" style="46" bestFit="1" customWidth="1"/>
    <col min="2308" max="2308" width="17.85546875" style="46" customWidth="1"/>
    <col min="2309" max="2309" width="4" style="46" customWidth="1"/>
    <col min="2310" max="2310" width="17.85546875" style="46" customWidth="1"/>
    <col min="2311" max="2312" width="0" style="46" hidden="1" customWidth="1"/>
    <col min="2313" max="2313" width="13.85546875" style="46" bestFit="1" customWidth="1"/>
    <col min="2314" max="2314" width="15.5703125" style="46" bestFit="1" customWidth="1"/>
    <col min="2315" max="2560" width="11.42578125" style="46"/>
    <col min="2561" max="2561" width="6.42578125" style="46" customWidth="1"/>
    <col min="2562" max="2562" width="41" style="46" bestFit="1" customWidth="1"/>
    <col min="2563" max="2563" width="8.7109375" style="46" bestFit="1" customWidth="1"/>
    <col min="2564" max="2564" width="17.85546875" style="46" customWidth="1"/>
    <col min="2565" max="2565" width="4" style="46" customWidth="1"/>
    <col min="2566" max="2566" width="17.85546875" style="46" customWidth="1"/>
    <col min="2567" max="2568" width="0" style="46" hidden="1" customWidth="1"/>
    <col min="2569" max="2569" width="13.85546875" style="46" bestFit="1" customWidth="1"/>
    <col min="2570" max="2570" width="15.5703125" style="46" bestFit="1" customWidth="1"/>
    <col min="2571" max="2816" width="11.42578125" style="46"/>
    <col min="2817" max="2817" width="6.42578125" style="46" customWidth="1"/>
    <col min="2818" max="2818" width="41" style="46" bestFit="1" customWidth="1"/>
    <col min="2819" max="2819" width="8.7109375" style="46" bestFit="1" customWidth="1"/>
    <col min="2820" max="2820" width="17.85546875" style="46" customWidth="1"/>
    <col min="2821" max="2821" width="4" style="46" customWidth="1"/>
    <col min="2822" max="2822" width="17.85546875" style="46" customWidth="1"/>
    <col min="2823" max="2824" width="0" style="46" hidden="1" customWidth="1"/>
    <col min="2825" max="2825" width="13.85546875" style="46" bestFit="1" customWidth="1"/>
    <col min="2826" max="2826" width="15.5703125" style="46" bestFit="1" customWidth="1"/>
    <col min="2827" max="3072" width="11.42578125" style="46"/>
    <col min="3073" max="3073" width="6.42578125" style="46" customWidth="1"/>
    <col min="3074" max="3074" width="41" style="46" bestFit="1" customWidth="1"/>
    <col min="3075" max="3075" width="8.7109375" style="46" bestFit="1" customWidth="1"/>
    <col min="3076" max="3076" width="17.85546875" style="46" customWidth="1"/>
    <col min="3077" max="3077" width="4" style="46" customWidth="1"/>
    <col min="3078" max="3078" width="17.85546875" style="46" customWidth="1"/>
    <col min="3079" max="3080" width="0" style="46" hidden="1" customWidth="1"/>
    <col min="3081" max="3081" width="13.85546875" style="46" bestFit="1" customWidth="1"/>
    <col min="3082" max="3082" width="15.5703125" style="46" bestFit="1" customWidth="1"/>
    <col min="3083" max="3328" width="11.42578125" style="46"/>
    <col min="3329" max="3329" width="6.42578125" style="46" customWidth="1"/>
    <col min="3330" max="3330" width="41" style="46" bestFit="1" customWidth="1"/>
    <col min="3331" max="3331" width="8.7109375" style="46" bestFit="1" customWidth="1"/>
    <col min="3332" max="3332" width="17.85546875" style="46" customWidth="1"/>
    <col min="3333" max="3333" width="4" style="46" customWidth="1"/>
    <col min="3334" max="3334" width="17.85546875" style="46" customWidth="1"/>
    <col min="3335" max="3336" width="0" style="46" hidden="1" customWidth="1"/>
    <col min="3337" max="3337" width="13.85546875" style="46" bestFit="1" customWidth="1"/>
    <col min="3338" max="3338" width="15.5703125" style="46" bestFit="1" customWidth="1"/>
    <col min="3339" max="3584" width="11.42578125" style="46"/>
    <col min="3585" max="3585" width="6.42578125" style="46" customWidth="1"/>
    <col min="3586" max="3586" width="41" style="46" bestFit="1" customWidth="1"/>
    <col min="3587" max="3587" width="8.7109375" style="46" bestFit="1" customWidth="1"/>
    <col min="3588" max="3588" width="17.85546875" style="46" customWidth="1"/>
    <col min="3589" max="3589" width="4" style="46" customWidth="1"/>
    <col min="3590" max="3590" width="17.85546875" style="46" customWidth="1"/>
    <col min="3591" max="3592" width="0" style="46" hidden="1" customWidth="1"/>
    <col min="3593" max="3593" width="13.85546875" style="46" bestFit="1" customWidth="1"/>
    <col min="3594" max="3594" width="15.5703125" style="46" bestFit="1" customWidth="1"/>
    <col min="3595" max="3840" width="11.42578125" style="46"/>
    <col min="3841" max="3841" width="6.42578125" style="46" customWidth="1"/>
    <col min="3842" max="3842" width="41" style="46" bestFit="1" customWidth="1"/>
    <col min="3843" max="3843" width="8.7109375" style="46" bestFit="1" customWidth="1"/>
    <col min="3844" max="3844" width="17.85546875" style="46" customWidth="1"/>
    <col min="3845" max="3845" width="4" style="46" customWidth="1"/>
    <col min="3846" max="3846" width="17.85546875" style="46" customWidth="1"/>
    <col min="3847" max="3848" width="0" style="46" hidden="1" customWidth="1"/>
    <col min="3849" max="3849" width="13.85546875" style="46" bestFit="1" customWidth="1"/>
    <col min="3850" max="3850" width="15.5703125" style="46" bestFit="1" customWidth="1"/>
    <col min="3851" max="4096" width="11.42578125" style="46"/>
    <col min="4097" max="4097" width="6.42578125" style="46" customWidth="1"/>
    <col min="4098" max="4098" width="41" style="46" bestFit="1" customWidth="1"/>
    <col min="4099" max="4099" width="8.7109375" style="46" bestFit="1" customWidth="1"/>
    <col min="4100" max="4100" width="17.85546875" style="46" customWidth="1"/>
    <col min="4101" max="4101" width="4" style="46" customWidth="1"/>
    <col min="4102" max="4102" width="17.85546875" style="46" customWidth="1"/>
    <col min="4103" max="4104" width="0" style="46" hidden="1" customWidth="1"/>
    <col min="4105" max="4105" width="13.85546875" style="46" bestFit="1" customWidth="1"/>
    <col min="4106" max="4106" width="15.5703125" style="46" bestFit="1" customWidth="1"/>
    <col min="4107" max="4352" width="11.42578125" style="46"/>
    <col min="4353" max="4353" width="6.42578125" style="46" customWidth="1"/>
    <col min="4354" max="4354" width="41" style="46" bestFit="1" customWidth="1"/>
    <col min="4355" max="4355" width="8.7109375" style="46" bestFit="1" customWidth="1"/>
    <col min="4356" max="4356" width="17.85546875" style="46" customWidth="1"/>
    <col min="4357" max="4357" width="4" style="46" customWidth="1"/>
    <col min="4358" max="4358" width="17.85546875" style="46" customWidth="1"/>
    <col min="4359" max="4360" width="0" style="46" hidden="1" customWidth="1"/>
    <col min="4361" max="4361" width="13.85546875" style="46" bestFit="1" customWidth="1"/>
    <col min="4362" max="4362" width="15.5703125" style="46" bestFit="1" customWidth="1"/>
    <col min="4363" max="4608" width="11.42578125" style="46"/>
    <col min="4609" max="4609" width="6.42578125" style="46" customWidth="1"/>
    <col min="4610" max="4610" width="41" style="46" bestFit="1" customWidth="1"/>
    <col min="4611" max="4611" width="8.7109375" style="46" bestFit="1" customWidth="1"/>
    <col min="4612" max="4612" width="17.85546875" style="46" customWidth="1"/>
    <col min="4613" max="4613" width="4" style="46" customWidth="1"/>
    <col min="4614" max="4614" width="17.85546875" style="46" customWidth="1"/>
    <col min="4615" max="4616" width="0" style="46" hidden="1" customWidth="1"/>
    <col min="4617" max="4617" width="13.85546875" style="46" bestFit="1" customWidth="1"/>
    <col min="4618" max="4618" width="15.5703125" style="46" bestFit="1" customWidth="1"/>
    <col min="4619" max="4864" width="11.42578125" style="46"/>
    <col min="4865" max="4865" width="6.42578125" style="46" customWidth="1"/>
    <col min="4866" max="4866" width="41" style="46" bestFit="1" customWidth="1"/>
    <col min="4867" max="4867" width="8.7109375" style="46" bestFit="1" customWidth="1"/>
    <col min="4868" max="4868" width="17.85546875" style="46" customWidth="1"/>
    <col min="4869" max="4869" width="4" style="46" customWidth="1"/>
    <col min="4870" max="4870" width="17.85546875" style="46" customWidth="1"/>
    <col min="4871" max="4872" width="0" style="46" hidden="1" customWidth="1"/>
    <col min="4873" max="4873" width="13.85546875" style="46" bestFit="1" customWidth="1"/>
    <col min="4874" max="4874" width="15.5703125" style="46" bestFit="1" customWidth="1"/>
    <col min="4875" max="5120" width="11.42578125" style="46"/>
    <col min="5121" max="5121" width="6.42578125" style="46" customWidth="1"/>
    <col min="5122" max="5122" width="41" style="46" bestFit="1" customWidth="1"/>
    <col min="5123" max="5123" width="8.7109375" style="46" bestFit="1" customWidth="1"/>
    <col min="5124" max="5124" width="17.85546875" style="46" customWidth="1"/>
    <col min="5125" max="5125" width="4" style="46" customWidth="1"/>
    <col min="5126" max="5126" width="17.85546875" style="46" customWidth="1"/>
    <col min="5127" max="5128" width="0" style="46" hidden="1" customWidth="1"/>
    <col min="5129" max="5129" width="13.85546875" style="46" bestFit="1" customWidth="1"/>
    <col min="5130" max="5130" width="15.5703125" style="46" bestFit="1" customWidth="1"/>
    <col min="5131" max="5376" width="11.42578125" style="46"/>
    <col min="5377" max="5377" width="6.42578125" style="46" customWidth="1"/>
    <col min="5378" max="5378" width="41" style="46" bestFit="1" customWidth="1"/>
    <col min="5379" max="5379" width="8.7109375" style="46" bestFit="1" customWidth="1"/>
    <col min="5380" max="5380" width="17.85546875" style="46" customWidth="1"/>
    <col min="5381" max="5381" width="4" style="46" customWidth="1"/>
    <col min="5382" max="5382" width="17.85546875" style="46" customWidth="1"/>
    <col min="5383" max="5384" width="0" style="46" hidden="1" customWidth="1"/>
    <col min="5385" max="5385" width="13.85546875" style="46" bestFit="1" customWidth="1"/>
    <col min="5386" max="5386" width="15.5703125" style="46" bestFit="1" customWidth="1"/>
    <col min="5387" max="5632" width="11.42578125" style="46"/>
    <col min="5633" max="5633" width="6.42578125" style="46" customWidth="1"/>
    <col min="5634" max="5634" width="41" style="46" bestFit="1" customWidth="1"/>
    <col min="5635" max="5635" width="8.7109375" style="46" bestFit="1" customWidth="1"/>
    <col min="5636" max="5636" width="17.85546875" style="46" customWidth="1"/>
    <col min="5637" max="5637" width="4" style="46" customWidth="1"/>
    <col min="5638" max="5638" width="17.85546875" style="46" customWidth="1"/>
    <col min="5639" max="5640" width="0" style="46" hidden="1" customWidth="1"/>
    <col min="5641" max="5641" width="13.85546875" style="46" bestFit="1" customWidth="1"/>
    <col min="5642" max="5642" width="15.5703125" style="46" bestFit="1" customWidth="1"/>
    <col min="5643" max="5888" width="11.42578125" style="46"/>
    <col min="5889" max="5889" width="6.42578125" style="46" customWidth="1"/>
    <col min="5890" max="5890" width="41" style="46" bestFit="1" customWidth="1"/>
    <col min="5891" max="5891" width="8.7109375" style="46" bestFit="1" customWidth="1"/>
    <col min="5892" max="5892" width="17.85546875" style="46" customWidth="1"/>
    <col min="5893" max="5893" width="4" style="46" customWidth="1"/>
    <col min="5894" max="5894" width="17.85546875" style="46" customWidth="1"/>
    <col min="5895" max="5896" width="0" style="46" hidden="1" customWidth="1"/>
    <col min="5897" max="5897" width="13.85546875" style="46" bestFit="1" customWidth="1"/>
    <col min="5898" max="5898" width="15.5703125" style="46" bestFit="1" customWidth="1"/>
    <col min="5899" max="6144" width="11.42578125" style="46"/>
    <col min="6145" max="6145" width="6.42578125" style="46" customWidth="1"/>
    <col min="6146" max="6146" width="41" style="46" bestFit="1" customWidth="1"/>
    <col min="6147" max="6147" width="8.7109375" style="46" bestFit="1" customWidth="1"/>
    <col min="6148" max="6148" width="17.85546875" style="46" customWidth="1"/>
    <col min="6149" max="6149" width="4" style="46" customWidth="1"/>
    <col min="6150" max="6150" width="17.85546875" style="46" customWidth="1"/>
    <col min="6151" max="6152" width="0" style="46" hidden="1" customWidth="1"/>
    <col min="6153" max="6153" width="13.85546875" style="46" bestFit="1" customWidth="1"/>
    <col min="6154" max="6154" width="15.5703125" style="46" bestFit="1" customWidth="1"/>
    <col min="6155" max="6400" width="11.42578125" style="46"/>
    <col min="6401" max="6401" width="6.42578125" style="46" customWidth="1"/>
    <col min="6402" max="6402" width="41" style="46" bestFit="1" customWidth="1"/>
    <col min="6403" max="6403" width="8.7109375" style="46" bestFit="1" customWidth="1"/>
    <col min="6404" max="6404" width="17.85546875" style="46" customWidth="1"/>
    <col min="6405" max="6405" width="4" style="46" customWidth="1"/>
    <col min="6406" max="6406" width="17.85546875" style="46" customWidth="1"/>
    <col min="6407" max="6408" width="0" style="46" hidden="1" customWidth="1"/>
    <col min="6409" max="6409" width="13.85546875" style="46" bestFit="1" customWidth="1"/>
    <col min="6410" max="6410" width="15.5703125" style="46" bestFit="1" customWidth="1"/>
    <col min="6411" max="6656" width="11.42578125" style="46"/>
    <col min="6657" max="6657" width="6.42578125" style="46" customWidth="1"/>
    <col min="6658" max="6658" width="41" style="46" bestFit="1" customWidth="1"/>
    <col min="6659" max="6659" width="8.7109375" style="46" bestFit="1" customWidth="1"/>
    <col min="6660" max="6660" width="17.85546875" style="46" customWidth="1"/>
    <col min="6661" max="6661" width="4" style="46" customWidth="1"/>
    <col min="6662" max="6662" width="17.85546875" style="46" customWidth="1"/>
    <col min="6663" max="6664" width="0" style="46" hidden="1" customWidth="1"/>
    <col min="6665" max="6665" width="13.85546875" style="46" bestFit="1" customWidth="1"/>
    <col min="6666" max="6666" width="15.5703125" style="46" bestFit="1" customWidth="1"/>
    <col min="6667" max="6912" width="11.42578125" style="46"/>
    <col min="6913" max="6913" width="6.42578125" style="46" customWidth="1"/>
    <col min="6914" max="6914" width="41" style="46" bestFit="1" customWidth="1"/>
    <col min="6915" max="6915" width="8.7109375" style="46" bestFit="1" customWidth="1"/>
    <col min="6916" max="6916" width="17.85546875" style="46" customWidth="1"/>
    <col min="6917" max="6917" width="4" style="46" customWidth="1"/>
    <col min="6918" max="6918" width="17.85546875" style="46" customWidth="1"/>
    <col min="6919" max="6920" width="0" style="46" hidden="1" customWidth="1"/>
    <col min="6921" max="6921" width="13.85546875" style="46" bestFit="1" customWidth="1"/>
    <col min="6922" max="6922" width="15.5703125" style="46" bestFit="1" customWidth="1"/>
    <col min="6923" max="7168" width="11.42578125" style="46"/>
    <col min="7169" max="7169" width="6.42578125" style="46" customWidth="1"/>
    <col min="7170" max="7170" width="41" style="46" bestFit="1" customWidth="1"/>
    <col min="7171" max="7171" width="8.7109375" style="46" bestFit="1" customWidth="1"/>
    <col min="7172" max="7172" width="17.85546875" style="46" customWidth="1"/>
    <col min="7173" max="7173" width="4" style="46" customWidth="1"/>
    <col min="7174" max="7174" width="17.85546875" style="46" customWidth="1"/>
    <col min="7175" max="7176" width="0" style="46" hidden="1" customWidth="1"/>
    <col min="7177" max="7177" width="13.85546875" style="46" bestFit="1" customWidth="1"/>
    <col min="7178" max="7178" width="15.5703125" style="46" bestFit="1" customWidth="1"/>
    <col min="7179" max="7424" width="11.42578125" style="46"/>
    <col min="7425" max="7425" width="6.42578125" style="46" customWidth="1"/>
    <col min="7426" max="7426" width="41" style="46" bestFit="1" customWidth="1"/>
    <col min="7427" max="7427" width="8.7109375" style="46" bestFit="1" customWidth="1"/>
    <col min="7428" max="7428" width="17.85546875" style="46" customWidth="1"/>
    <col min="7429" max="7429" width="4" style="46" customWidth="1"/>
    <col min="7430" max="7430" width="17.85546875" style="46" customWidth="1"/>
    <col min="7431" max="7432" width="0" style="46" hidden="1" customWidth="1"/>
    <col min="7433" max="7433" width="13.85546875" style="46" bestFit="1" customWidth="1"/>
    <col min="7434" max="7434" width="15.5703125" style="46" bestFit="1" customWidth="1"/>
    <col min="7435" max="7680" width="11.42578125" style="46"/>
    <col min="7681" max="7681" width="6.42578125" style="46" customWidth="1"/>
    <col min="7682" max="7682" width="41" style="46" bestFit="1" customWidth="1"/>
    <col min="7683" max="7683" width="8.7109375" style="46" bestFit="1" customWidth="1"/>
    <col min="7684" max="7684" width="17.85546875" style="46" customWidth="1"/>
    <col min="7685" max="7685" width="4" style="46" customWidth="1"/>
    <col min="7686" max="7686" width="17.85546875" style="46" customWidth="1"/>
    <col min="7687" max="7688" width="0" style="46" hidden="1" customWidth="1"/>
    <col min="7689" max="7689" width="13.85546875" style="46" bestFit="1" customWidth="1"/>
    <col min="7690" max="7690" width="15.5703125" style="46" bestFit="1" customWidth="1"/>
    <col min="7691" max="7936" width="11.42578125" style="46"/>
    <col min="7937" max="7937" width="6.42578125" style="46" customWidth="1"/>
    <col min="7938" max="7938" width="41" style="46" bestFit="1" customWidth="1"/>
    <col min="7939" max="7939" width="8.7109375" style="46" bestFit="1" customWidth="1"/>
    <col min="7940" max="7940" width="17.85546875" style="46" customWidth="1"/>
    <col min="7941" max="7941" width="4" style="46" customWidth="1"/>
    <col min="7942" max="7942" width="17.85546875" style="46" customWidth="1"/>
    <col min="7943" max="7944" width="0" style="46" hidden="1" customWidth="1"/>
    <col min="7945" max="7945" width="13.85546875" style="46" bestFit="1" customWidth="1"/>
    <col min="7946" max="7946" width="15.5703125" style="46" bestFit="1" customWidth="1"/>
    <col min="7947" max="8192" width="11.42578125" style="46"/>
    <col min="8193" max="8193" width="6.42578125" style="46" customWidth="1"/>
    <col min="8194" max="8194" width="41" style="46" bestFit="1" customWidth="1"/>
    <col min="8195" max="8195" width="8.7109375" style="46" bestFit="1" customWidth="1"/>
    <col min="8196" max="8196" width="17.85546875" style="46" customWidth="1"/>
    <col min="8197" max="8197" width="4" style="46" customWidth="1"/>
    <col min="8198" max="8198" width="17.85546875" style="46" customWidth="1"/>
    <col min="8199" max="8200" width="0" style="46" hidden="1" customWidth="1"/>
    <col min="8201" max="8201" width="13.85546875" style="46" bestFit="1" customWidth="1"/>
    <col min="8202" max="8202" width="15.5703125" style="46" bestFit="1" customWidth="1"/>
    <col min="8203" max="8448" width="11.42578125" style="46"/>
    <col min="8449" max="8449" width="6.42578125" style="46" customWidth="1"/>
    <col min="8450" max="8450" width="41" style="46" bestFit="1" customWidth="1"/>
    <col min="8451" max="8451" width="8.7109375" style="46" bestFit="1" customWidth="1"/>
    <col min="8452" max="8452" width="17.85546875" style="46" customWidth="1"/>
    <col min="8453" max="8453" width="4" style="46" customWidth="1"/>
    <col min="8454" max="8454" width="17.85546875" style="46" customWidth="1"/>
    <col min="8455" max="8456" width="0" style="46" hidden="1" customWidth="1"/>
    <col min="8457" max="8457" width="13.85546875" style="46" bestFit="1" customWidth="1"/>
    <col min="8458" max="8458" width="15.5703125" style="46" bestFit="1" customWidth="1"/>
    <col min="8459" max="8704" width="11.42578125" style="46"/>
    <col min="8705" max="8705" width="6.42578125" style="46" customWidth="1"/>
    <col min="8706" max="8706" width="41" style="46" bestFit="1" customWidth="1"/>
    <col min="8707" max="8707" width="8.7109375" style="46" bestFit="1" customWidth="1"/>
    <col min="8708" max="8708" width="17.85546875" style="46" customWidth="1"/>
    <col min="8709" max="8709" width="4" style="46" customWidth="1"/>
    <col min="8710" max="8710" width="17.85546875" style="46" customWidth="1"/>
    <col min="8711" max="8712" width="0" style="46" hidden="1" customWidth="1"/>
    <col min="8713" max="8713" width="13.85546875" style="46" bestFit="1" customWidth="1"/>
    <col min="8714" max="8714" width="15.5703125" style="46" bestFit="1" customWidth="1"/>
    <col min="8715" max="8960" width="11.42578125" style="46"/>
    <col min="8961" max="8961" width="6.42578125" style="46" customWidth="1"/>
    <col min="8962" max="8962" width="41" style="46" bestFit="1" customWidth="1"/>
    <col min="8963" max="8963" width="8.7109375" style="46" bestFit="1" customWidth="1"/>
    <col min="8964" max="8964" width="17.85546875" style="46" customWidth="1"/>
    <col min="8965" max="8965" width="4" style="46" customWidth="1"/>
    <col min="8966" max="8966" width="17.85546875" style="46" customWidth="1"/>
    <col min="8967" max="8968" width="0" style="46" hidden="1" customWidth="1"/>
    <col min="8969" max="8969" width="13.85546875" style="46" bestFit="1" customWidth="1"/>
    <col min="8970" max="8970" width="15.5703125" style="46" bestFit="1" customWidth="1"/>
    <col min="8971" max="9216" width="11.42578125" style="46"/>
    <col min="9217" max="9217" width="6.42578125" style="46" customWidth="1"/>
    <col min="9218" max="9218" width="41" style="46" bestFit="1" customWidth="1"/>
    <col min="9219" max="9219" width="8.7109375" style="46" bestFit="1" customWidth="1"/>
    <col min="9220" max="9220" width="17.85546875" style="46" customWidth="1"/>
    <col min="9221" max="9221" width="4" style="46" customWidth="1"/>
    <col min="9222" max="9222" width="17.85546875" style="46" customWidth="1"/>
    <col min="9223" max="9224" width="0" style="46" hidden="1" customWidth="1"/>
    <col min="9225" max="9225" width="13.85546875" style="46" bestFit="1" customWidth="1"/>
    <col min="9226" max="9226" width="15.5703125" style="46" bestFit="1" customWidth="1"/>
    <col min="9227" max="9472" width="11.42578125" style="46"/>
    <col min="9473" max="9473" width="6.42578125" style="46" customWidth="1"/>
    <col min="9474" max="9474" width="41" style="46" bestFit="1" customWidth="1"/>
    <col min="9475" max="9475" width="8.7109375" style="46" bestFit="1" customWidth="1"/>
    <col min="9476" max="9476" width="17.85546875" style="46" customWidth="1"/>
    <col min="9477" max="9477" width="4" style="46" customWidth="1"/>
    <col min="9478" max="9478" width="17.85546875" style="46" customWidth="1"/>
    <col min="9479" max="9480" width="0" style="46" hidden="1" customWidth="1"/>
    <col min="9481" max="9481" width="13.85546875" style="46" bestFit="1" customWidth="1"/>
    <col min="9482" max="9482" width="15.5703125" style="46" bestFit="1" customWidth="1"/>
    <col min="9483" max="9728" width="11.42578125" style="46"/>
    <col min="9729" max="9729" width="6.42578125" style="46" customWidth="1"/>
    <col min="9730" max="9730" width="41" style="46" bestFit="1" customWidth="1"/>
    <col min="9731" max="9731" width="8.7109375" style="46" bestFit="1" customWidth="1"/>
    <col min="9732" max="9732" width="17.85546875" style="46" customWidth="1"/>
    <col min="9733" max="9733" width="4" style="46" customWidth="1"/>
    <col min="9734" max="9734" width="17.85546875" style="46" customWidth="1"/>
    <col min="9735" max="9736" width="0" style="46" hidden="1" customWidth="1"/>
    <col min="9737" max="9737" width="13.85546875" style="46" bestFit="1" customWidth="1"/>
    <col min="9738" max="9738" width="15.5703125" style="46" bestFit="1" customWidth="1"/>
    <col min="9739" max="9984" width="11.42578125" style="46"/>
    <col min="9985" max="9985" width="6.42578125" style="46" customWidth="1"/>
    <col min="9986" max="9986" width="41" style="46" bestFit="1" customWidth="1"/>
    <col min="9987" max="9987" width="8.7109375" style="46" bestFit="1" customWidth="1"/>
    <col min="9988" max="9988" width="17.85546875" style="46" customWidth="1"/>
    <col min="9989" max="9989" width="4" style="46" customWidth="1"/>
    <col min="9990" max="9990" width="17.85546875" style="46" customWidth="1"/>
    <col min="9991" max="9992" width="0" style="46" hidden="1" customWidth="1"/>
    <col min="9993" max="9993" width="13.85546875" style="46" bestFit="1" customWidth="1"/>
    <col min="9994" max="9994" width="15.5703125" style="46" bestFit="1" customWidth="1"/>
    <col min="9995" max="10240" width="11.42578125" style="46"/>
    <col min="10241" max="10241" width="6.42578125" style="46" customWidth="1"/>
    <col min="10242" max="10242" width="41" style="46" bestFit="1" customWidth="1"/>
    <col min="10243" max="10243" width="8.7109375" style="46" bestFit="1" customWidth="1"/>
    <col min="10244" max="10244" width="17.85546875" style="46" customWidth="1"/>
    <col min="10245" max="10245" width="4" style="46" customWidth="1"/>
    <col min="10246" max="10246" width="17.85546875" style="46" customWidth="1"/>
    <col min="10247" max="10248" width="0" style="46" hidden="1" customWidth="1"/>
    <col min="10249" max="10249" width="13.85546875" style="46" bestFit="1" customWidth="1"/>
    <col min="10250" max="10250" width="15.5703125" style="46" bestFit="1" customWidth="1"/>
    <col min="10251" max="10496" width="11.42578125" style="46"/>
    <col min="10497" max="10497" width="6.42578125" style="46" customWidth="1"/>
    <col min="10498" max="10498" width="41" style="46" bestFit="1" customWidth="1"/>
    <col min="10499" max="10499" width="8.7109375" style="46" bestFit="1" customWidth="1"/>
    <col min="10500" max="10500" width="17.85546875" style="46" customWidth="1"/>
    <col min="10501" max="10501" width="4" style="46" customWidth="1"/>
    <col min="10502" max="10502" width="17.85546875" style="46" customWidth="1"/>
    <col min="10503" max="10504" width="0" style="46" hidden="1" customWidth="1"/>
    <col min="10505" max="10505" width="13.85546875" style="46" bestFit="1" customWidth="1"/>
    <col min="10506" max="10506" width="15.5703125" style="46" bestFit="1" customWidth="1"/>
    <col min="10507" max="10752" width="11.42578125" style="46"/>
    <col min="10753" max="10753" width="6.42578125" style="46" customWidth="1"/>
    <col min="10754" max="10754" width="41" style="46" bestFit="1" customWidth="1"/>
    <col min="10755" max="10755" width="8.7109375" style="46" bestFit="1" customWidth="1"/>
    <col min="10756" max="10756" width="17.85546875" style="46" customWidth="1"/>
    <col min="10757" max="10757" width="4" style="46" customWidth="1"/>
    <col min="10758" max="10758" width="17.85546875" style="46" customWidth="1"/>
    <col min="10759" max="10760" width="0" style="46" hidden="1" customWidth="1"/>
    <col min="10761" max="10761" width="13.85546875" style="46" bestFit="1" customWidth="1"/>
    <col min="10762" max="10762" width="15.5703125" style="46" bestFit="1" customWidth="1"/>
    <col min="10763" max="11008" width="11.42578125" style="46"/>
    <col min="11009" max="11009" width="6.42578125" style="46" customWidth="1"/>
    <col min="11010" max="11010" width="41" style="46" bestFit="1" customWidth="1"/>
    <col min="11011" max="11011" width="8.7109375" style="46" bestFit="1" customWidth="1"/>
    <col min="11012" max="11012" width="17.85546875" style="46" customWidth="1"/>
    <col min="11013" max="11013" width="4" style="46" customWidth="1"/>
    <col min="11014" max="11014" width="17.85546875" style="46" customWidth="1"/>
    <col min="11015" max="11016" width="0" style="46" hidden="1" customWidth="1"/>
    <col min="11017" max="11017" width="13.85546875" style="46" bestFit="1" customWidth="1"/>
    <col min="11018" max="11018" width="15.5703125" style="46" bestFit="1" customWidth="1"/>
    <col min="11019" max="11264" width="11.42578125" style="46"/>
    <col min="11265" max="11265" width="6.42578125" style="46" customWidth="1"/>
    <col min="11266" max="11266" width="41" style="46" bestFit="1" customWidth="1"/>
    <col min="11267" max="11267" width="8.7109375" style="46" bestFit="1" customWidth="1"/>
    <col min="11268" max="11268" width="17.85546875" style="46" customWidth="1"/>
    <col min="11269" max="11269" width="4" style="46" customWidth="1"/>
    <col min="11270" max="11270" width="17.85546875" style="46" customWidth="1"/>
    <col min="11271" max="11272" width="0" style="46" hidden="1" customWidth="1"/>
    <col min="11273" max="11273" width="13.85546875" style="46" bestFit="1" customWidth="1"/>
    <col min="11274" max="11274" width="15.5703125" style="46" bestFit="1" customWidth="1"/>
    <col min="11275" max="11520" width="11.42578125" style="46"/>
    <col min="11521" max="11521" width="6.42578125" style="46" customWidth="1"/>
    <col min="11522" max="11522" width="41" style="46" bestFit="1" customWidth="1"/>
    <col min="11523" max="11523" width="8.7109375" style="46" bestFit="1" customWidth="1"/>
    <col min="11524" max="11524" width="17.85546875" style="46" customWidth="1"/>
    <col min="11525" max="11525" width="4" style="46" customWidth="1"/>
    <col min="11526" max="11526" width="17.85546875" style="46" customWidth="1"/>
    <col min="11527" max="11528" width="0" style="46" hidden="1" customWidth="1"/>
    <col min="11529" max="11529" width="13.85546875" style="46" bestFit="1" customWidth="1"/>
    <col min="11530" max="11530" width="15.5703125" style="46" bestFit="1" customWidth="1"/>
    <col min="11531" max="11776" width="11.42578125" style="46"/>
    <col min="11777" max="11777" width="6.42578125" style="46" customWidth="1"/>
    <col min="11778" max="11778" width="41" style="46" bestFit="1" customWidth="1"/>
    <col min="11779" max="11779" width="8.7109375" style="46" bestFit="1" customWidth="1"/>
    <col min="11780" max="11780" width="17.85546875" style="46" customWidth="1"/>
    <col min="11781" max="11781" width="4" style="46" customWidth="1"/>
    <col min="11782" max="11782" width="17.85546875" style="46" customWidth="1"/>
    <col min="11783" max="11784" width="0" style="46" hidden="1" customWidth="1"/>
    <col min="11785" max="11785" width="13.85546875" style="46" bestFit="1" customWidth="1"/>
    <col min="11786" max="11786" width="15.5703125" style="46" bestFit="1" customWidth="1"/>
    <col min="11787" max="12032" width="11.42578125" style="46"/>
    <col min="12033" max="12033" width="6.42578125" style="46" customWidth="1"/>
    <col min="12034" max="12034" width="41" style="46" bestFit="1" customWidth="1"/>
    <col min="12035" max="12035" width="8.7109375" style="46" bestFit="1" customWidth="1"/>
    <col min="12036" max="12036" width="17.85546875" style="46" customWidth="1"/>
    <col min="12037" max="12037" width="4" style="46" customWidth="1"/>
    <col min="12038" max="12038" width="17.85546875" style="46" customWidth="1"/>
    <col min="12039" max="12040" width="0" style="46" hidden="1" customWidth="1"/>
    <col min="12041" max="12041" width="13.85546875" style="46" bestFit="1" customWidth="1"/>
    <col min="12042" max="12042" width="15.5703125" style="46" bestFit="1" customWidth="1"/>
    <col min="12043" max="12288" width="11.42578125" style="46"/>
    <col min="12289" max="12289" width="6.42578125" style="46" customWidth="1"/>
    <col min="12290" max="12290" width="41" style="46" bestFit="1" customWidth="1"/>
    <col min="12291" max="12291" width="8.7109375" style="46" bestFit="1" customWidth="1"/>
    <col min="12292" max="12292" width="17.85546875" style="46" customWidth="1"/>
    <col min="12293" max="12293" width="4" style="46" customWidth="1"/>
    <col min="12294" max="12294" width="17.85546875" style="46" customWidth="1"/>
    <col min="12295" max="12296" width="0" style="46" hidden="1" customWidth="1"/>
    <col min="12297" max="12297" width="13.85546875" style="46" bestFit="1" customWidth="1"/>
    <col min="12298" max="12298" width="15.5703125" style="46" bestFit="1" customWidth="1"/>
    <col min="12299" max="12544" width="11.42578125" style="46"/>
    <col min="12545" max="12545" width="6.42578125" style="46" customWidth="1"/>
    <col min="12546" max="12546" width="41" style="46" bestFit="1" customWidth="1"/>
    <col min="12547" max="12547" width="8.7109375" style="46" bestFit="1" customWidth="1"/>
    <col min="12548" max="12548" width="17.85546875" style="46" customWidth="1"/>
    <col min="12549" max="12549" width="4" style="46" customWidth="1"/>
    <col min="12550" max="12550" width="17.85546875" style="46" customWidth="1"/>
    <col min="12551" max="12552" width="0" style="46" hidden="1" customWidth="1"/>
    <col min="12553" max="12553" width="13.85546875" style="46" bestFit="1" customWidth="1"/>
    <col min="12554" max="12554" width="15.5703125" style="46" bestFit="1" customWidth="1"/>
    <col min="12555" max="12800" width="11.42578125" style="46"/>
    <col min="12801" max="12801" width="6.42578125" style="46" customWidth="1"/>
    <col min="12802" max="12802" width="41" style="46" bestFit="1" customWidth="1"/>
    <col min="12803" max="12803" width="8.7109375" style="46" bestFit="1" customWidth="1"/>
    <col min="12804" max="12804" width="17.85546875" style="46" customWidth="1"/>
    <col min="12805" max="12805" width="4" style="46" customWidth="1"/>
    <col min="12806" max="12806" width="17.85546875" style="46" customWidth="1"/>
    <col min="12807" max="12808" width="0" style="46" hidden="1" customWidth="1"/>
    <col min="12809" max="12809" width="13.85546875" style="46" bestFit="1" customWidth="1"/>
    <col min="12810" max="12810" width="15.5703125" style="46" bestFit="1" customWidth="1"/>
    <col min="12811" max="13056" width="11.42578125" style="46"/>
    <col min="13057" max="13057" width="6.42578125" style="46" customWidth="1"/>
    <col min="13058" max="13058" width="41" style="46" bestFit="1" customWidth="1"/>
    <col min="13059" max="13059" width="8.7109375" style="46" bestFit="1" customWidth="1"/>
    <col min="13060" max="13060" width="17.85546875" style="46" customWidth="1"/>
    <col min="13061" max="13061" width="4" style="46" customWidth="1"/>
    <col min="13062" max="13062" width="17.85546875" style="46" customWidth="1"/>
    <col min="13063" max="13064" width="0" style="46" hidden="1" customWidth="1"/>
    <col min="13065" max="13065" width="13.85546875" style="46" bestFit="1" customWidth="1"/>
    <col min="13066" max="13066" width="15.5703125" style="46" bestFit="1" customWidth="1"/>
    <col min="13067" max="13312" width="11.42578125" style="46"/>
    <col min="13313" max="13313" width="6.42578125" style="46" customWidth="1"/>
    <col min="13314" max="13314" width="41" style="46" bestFit="1" customWidth="1"/>
    <col min="13315" max="13315" width="8.7109375" style="46" bestFit="1" customWidth="1"/>
    <col min="13316" max="13316" width="17.85546875" style="46" customWidth="1"/>
    <col min="13317" max="13317" width="4" style="46" customWidth="1"/>
    <col min="13318" max="13318" width="17.85546875" style="46" customWidth="1"/>
    <col min="13319" max="13320" width="0" style="46" hidden="1" customWidth="1"/>
    <col min="13321" max="13321" width="13.85546875" style="46" bestFit="1" customWidth="1"/>
    <col min="13322" max="13322" width="15.5703125" style="46" bestFit="1" customWidth="1"/>
    <col min="13323" max="13568" width="11.42578125" style="46"/>
    <col min="13569" max="13569" width="6.42578125" style="46" customWidth="1"/>
    <col min="13570" max="13570" width="41" style="46" bestFit="1" customWidth="1"/>
    <col min="13571" max="13571" width="8.7109375" style="46" bestFit="1" customWidth="1"/>
    <col min="13572" max="13572" width="17.85546875" style="46" customWidth="1"/>
    <col min="13573" max="13573" width="4" style="46" customWidth="1"/>
    <col min="13574" max="13574" width="17.85546875" style="46" customWidth="1"/>
    <col min="13575" max="13576" width="0" style="46" hidden="1" customWidth="1"/>
    <col min="13577" max="13577" width="13.85546875" style="46" bestFit="1" customWidth="1"/>
    <col min="13578" max="13578" width="15.5703125" style="46" bestFit="1" customWidth="1"/>
    <col min="13579" max="13824" width="11.42578125" style="46"/>
    <col min="13825" max="13825" width="6.42578125" style="46" customWidth="1"/>
    <col min="13826" max="13826" width="41" style="46" bestFit="1" customWidth="1"/>
    <col min="13827" max="13827" width="8.7109375" style="46" bestFit="1" customWidth="1"/>
    <col min="13828" max="13828" width="17.85546875" style="46" customWidth="1"/>
    <col min="13829" max="13829" width="4" style="46" customWidth="1"/>
    <col min="13830" max="13830" width="17.85546875" style="46" customWidth="1"/>
    <col min="13831" max="13832" width="0" style="46" hidden="1" customWidth="1"/>
    <col min="13833" max="13833" width="13.85546875" style="46" bestFit="1" customWidth="1"/>
    <col min="13834" max="13834" width="15.5703125" style="46" bestFit="1" customWidth="1"/>
    <col min="13835" max="14080" width="11.42578125" style="46"/>
    <col min="14081" max="14081" width="6.42578125" style="46" customWidth="1"/>
    <col min="14082" max="14082" width="41" style="46" bestFit="1" customWidth="1"/>
    <col min="14083" max="14083" width="8.7109375" style="46" bestFit="1" customWidth="1"/>
    <col min="14084" max="14084" width="17.85546875" style="46" customWidth="1"/>
    <col min="14085" max="14085" width="4" style="46" customWidth="1"/>
    <col min="14086" max="14086" width="17.85546875" style="46" customWidth="1"/>
    <col min="14087" max="14088" width="0" style="46" hidden="1" customWidth="1"/>
    <col min="14089" max="14089" width="13.85546875" style="46" bestFit="1" customWidth="1"/>
    <col min="14090" max="14090" width="15.5703125" style="46" bestFit="1" customWidth="1"/>
    <col min="14091" max="14336" width="11.42578125" style="46"/>
    <col min="14337" max="14337" width="6.42578125" style="46" customWidth="1"/>
    <col min="14338" max="14338" width="41" style="46" bestFit="1" customWidth="1"/>
    <col min="14339" max="14339" width="8.7109375" style="46" bestFit="1" customWidth="1"/>
    <col min="14340" max="14340" width="17.85546875" style="46" customWidth="1"/>
    <col min="14341" max="14341" width="4" style="46" customWidth="1"/>
    <col min="14342" max="14342" width="17.85546875" style="46" customWidth="1"/>
    <col min="14343" max="14344" width="0" style="46" hidden="1" customWidth="1"/>
    <col min="14345" max="14345" width="13.85546875" style="46" bestFit="1" customWidth="1"/>
    <col min="14346" max="14346" width="15.5703125" style="46" bestFit="1" customWidth="1"/>
    <col min="14347" max="14592" width="11.42578125" style="46"/>
    <col min="14593" max="14593" width="6.42578125" style="46" customWidth="1"/>
    <col min="14594" max="14594" width="41" style="46" bestFit="1" customWidth="1"/>
    <col min="14595" max="14595" width="8.7109375" style="46" bestFit="1" customWidth="1"/>
    <col min="14596" max="14596" width="17.85546875" style="46" customWidth="1"/>
    <col min="14597" max="14597" width="4" style="46" customWidth="1"/>
    <col min="14598" max="14598" width="17.85546875" style="46" customWidth="1"/>
    <col min="14599" max="14600" width="0" style="46" hidden="1" customWidth="1"/>
    <col min="14601" max="14601" width="13.85546875" style="46" bestFit="1" customWidth="1"/>
    <col min="14602" max="14602" width="15.5703125" style="46" bestFit="1" customWidth="1"/>
    <col min="14603" max="14848" width="11.42578125" style="46"/>
    <col min="14849" max="14849" width="6.42578125" style="46" customWidth="1"/>
    <col min="14850" max="14850" width="41" style="46" bestFit="1" customWidth="1"/>
    <col min="14851" max="14851" width="8.7109375" style="46" bestFit="1" customWidth="1"/>
    <col min="14852" max="14852" width="17.85546875" style="46" customWidth="1"/>
    <col min="14853" max="14853" width="4" style="46" customWidth="1"/>
    <col min="14854" max="14854" width="17.85546875" style="46" customWidth="1"/>
    <col min="14855" max="14856" width="0" style="46" hidden="1" customWidth="1"/>
    <col min="14857" max="14857" width="13.85546875" style="46" bestFit="1" customWidth="1"/>
    <col min="14858" max="14858" width="15.5703125" style="46" bestFit="1" customWidth="1"/>
    <col min="14859" max="15104" width="11.42578125" style="46"/>
    <col min="15105" max="15105" width="6.42578125" style="46" customWidth="1"/>
    <col min="15106" max="15106" width="41" style="46" bestFit="1" customWidth="1"/>
    <col min="15107" max="15107" width="8.7109375" style="46" bestFit="1" customWidth="1"/>
    <col min="15108" max="15108" width="17.85546875" style="46" customWidth="1"/>
    <col min="15109" max="15109" width="4" style="46" customWidth="1"/>
    <col min="15110" max="15110" width="17.85546875" style="46" customWidth="1"/>
    <col min="15111" max="15112" width="0" style="46" hidden="1" customWidth="1"/>
    <col min="15113" max="15113" width="13.85546875" style="46" bestFit="1" customWidth="1"/>
    <col min="15114" max="15114" width="15.5703125" style="46" bestFit="1" customWidth="1"/>
    <col min="15115" max="15360" width="11.42578125" style="46"/>
    <col min="15361" max="15361" width="6.42578125" style="46" customWidth="1"/>
    <col min="15362" max="15362" width="41" style="46" bestFit="1" customWidth="1"/>
    <col min="15363" max="15363" width="8.7109375" style="46" bestFit="1" customWidth="1"/>
    <col min="15364" max="15364" width="17.85546875" style="46" customWidth="1"/>
    <col min="15365" max="15365" width="4" style="46" customWidth="1"/>
    <col min="15366" max="15366" width="17.85546875" style="46" customWidth="1"/>
    <col min="15367" max="15368" width="0" style="46" hidden="1" customWidth="1"/>
    <col min="15369" max="15369" width="13.85546875" style="46" bestFit="1" customWidth="1"/>
    <col min="15370" max="15370" width="15.5703125" style="46" bestFit="1" customWidth="1"/>
    <col min="15371" max="15616" width="11.42578125" style="46"/>
    <col min="15617" max="15617" width="6.42578125" style="46" customWidth="1"/>
    <col min="15618" max="15618" width="41" style="46" bestFit="1" customWidth="1"/>
    <col min="15619" max="15619" width="8.7109375" style="46" bestFit="1" customWidth="1"/>
    <col min="15620" max="15620" width="17.85546875" style="46" customWidth="1"/>
    <col min="15621" max="15621" width="4" style="46" customWidth="1"/>
    <col min="15622" max="15622" width="17.85546875" style="46" customWidth="1"/>
    <col min="15623" max="15624" width="0" style="46" hidden="1" customWidth="1"/>
    <col min="15625" max="15625" width="13.85546875" style="46" bestFit="1" customWidth="1"/>
    <col min="15626" max="15626" width="15.5703125" style="46" bestFit="1" customWidth="1"/>
    <col min="15627" max="15872" width="11.42578125" style="46"/>
    <col min="15873" max="15873" width="6.42578125" style="46" customWidth="1"/>
    <col min="15874" max="15874" width="41" style="46" bestFit="1" customWidth="1"/>
    <col min="15875" max="15875" width="8.7109375" style="46" bestFit="1" customWidth="1"/>
    <col min="15876" max="15876" width="17.85546875" style="46" customWidth="1"/>
    <col min="15877" max="15877" width="4" style="46" customWidth="1"/>
    <col min="15878" max="15878" width="17.85546875" style="46" customWidth="1"/>
    <col min="15879" max="15880" width="0" style="46" hidden="1" customWidth="1"/>
    <col min="15881" max="15881" width="13.85546875" style="46" bestFit="1" customWidth="1"/>
    <col min="15882" max="15882" width="15.5703125" style="46" bestFit="1" customWidth="1"/>
    <col min="15883" max="16128" width="11.42578125" style="46"/>
    <col min="16129" max="16129" width="6.42578125" style="46" customWidth="1"/>
    <col min="16130" max="16130" width="41" style="46" bestFit="1" customWidth="1"/>
    <col min="16131" max="16131" width="8.7109375" style="46" bestFit="1" customWidth="1"/>
    <col min="16132" max="16132" width="17.85546875" style="46" customWidth="1"/>
    <col min="16133" max="16133" width="4" style="46" customWidth="1"/>
    <col min="16134" max="16134" width="17.85546875" style="46" customWidth="1"/>
    <col min="16135" max="16136" width="0" style="46" hidden="1" customWidth="1"/>
    <col min="16137" max="16137" width="13.85546875" style="46" bestFit="1" customWidth="1"/>
    <col min="16138" max="16138" width="15.5703125" style="46" bestFit="1" customWidth="1"/>
    <col min="16139" max="16384" width="11.42578125" style="46"/>
  </cols>
  <sheetData>
    <row r="2" spans="1:11" ht="63.75" customHeight="1" x14ac:dyDescent="0.2">
      <c r="A2" s="42" t="s">
        <v>52</v>
      </c>
      <c r="B2" s="43"/>
      <c r="C2" s="43"/>
      <c r="D2" s="43"/>
      <c r="E2" s="43"/>
      <c r="F2" s="43"/>
    </row>
    <row r="3" spans="1:11" ht="12.75" customHeight="1" x14ac:dyDescent="0.2"/>
    <row r="4" spans="1:11" s="54" customFormat="1" x14ac:dyDescent="0.2">
      <c r="A4" s="49"/>
      <c r="B4" s="49"/>
      <c r="C4" s="50"/>
      <c r="D4" s="51">
        <v>2021</v>
      </c>
      <c r="E4" s="49"/>
      <c r="F4" s="51">
        <v>2020</v>
      </c>
      <c r="G4" s="52"/>
      <c r="H4" s="52" t="s">
        <v>53</v>
      </c>
      <c r="I4" s="53"/>
      <c r="J4" s="53"/>
    </row>
    <row r="5" spans="1:11" x14ac:dyDescent="0.2">
      <c r="A5" s="55" t="s">
        <v>54</v>
      </c>
    </row>
    <row r="6" spans="1:11" x14ac:dyDescent="0.2">
      <c r="A6" s="55"/>
    </row>
    <row r="7" spans="1:11" x14ac:dyDescent="0.2">
      <c r="B7" s="55" t="s">
        <v>55</v>
      </c>
      <c r="C7" s="56" t="s">
        <v>56</v>
      </c>
      <c r="D7" s="57">
        <f>+'[1]Est res det'!E45</f>
        <v>41288626.359999999</v>
      </c>
      <c r="E7" s="56"/>
      <c r="F7" s="57">
        <v>32705964.150000002</v>
      </c>
      <c r="G7" s="57"/>
      <c r="H7" s="57">
        <f>+D7-F7</f>
        <v>8582662.2099999972</v>
      </c>
    </row>
    <row r="8" spans="1:11" x14ac:dyDescent="0.2">
      <c r="A8" s="55"/>
    </row>
    <row r="9" spans="1:11" s="64" customFormat="1" ht="12" x14ac:dyDescent="0.2">
      <c r="A9" s="58" t="s">
        <v>57</v>
      </c>
      <c r="B9" s="58" t="s">
        <v>58</v>
      </c>
      <c r="C9" s="59" t="s">
        <v>56</v>
      </c>
      <c r="D9" s="60">
        <f>-'[1]Est res det'!E551</f>
        <v>35410109.049999997</v>
      </c>
      <c r="E9" s="59"/>
      <c r="F9" s="60">
        <v>26428360.57</v>
      </c>
      <c r="G9" s="60"/>
      <c r="H9" s="60">
        <f>+D9-F9</f>
        <v>8981748.4799999967</v>
      </c>
      <c r="I9" s="61"/>
      <c r="J9" s="62"/>
      <c r="K9" s="63"/>
    </row>
    <row r="10" spans="1:11" s="69" customFormat="1" x14ac:dyDescent="0.2">
      <c r="A10" s="65" t="s">
        <v>57</v>
      </c>
      <c r="B10" s="65"/>
      <c r="C10" s="66"/>
      <c r="D10" s="67"/>
      <c r="E10" s="66"/>
      <c r="F10" s="67"/>
      <c r="G10" s="67"/>
      <c r="H10" s="67"/>
      <c r="I10" s="68"/>
      <c r="J10" s="68"/>
    </row>
    <row r="11" spans="1:11" ht="13.5" thickBot="1" x14ac:dyDescent="0.25">
      <c r="A11" s="70" t="s">
        <v>57</v>
      </c>
      <c r="B11" s="71" t="s">
        <v>59</v>
      </c>
      <c r="D11" s="72">
        <f>+D7-D9</f>
        <v>5878517.3100000024</v>
      </c>
      <c r="F11" s="72">
        <f>+F7-F9</f>
        <v>6277603.5800000019</v>
      </c>
      <c r="G11" s="73"/>
      <c r="H11" s="73">
        <f>+D11-F11</f>
        <v>-399086.26999999955</v>
      </c>
    </row>
    <row r="12" spans="1:11" x14ac:dyDescent="0.2">
      <c r="A12" s="55"/>
    </row>
    <row r="13" spans="1:11" s="47" customFormat="1" x14ac:dyDescent="0.2">
      <c r="A13" s="55" t="s">
        <v>60</v>
      </c>
      <c r="B13" s="55"/>
      <c r="C13" s="59" t="s">
        <v>61</v>
      </c>
      <c r="D13" s="57"/>
      <c r="E13" s="56"/>
      <c r="F13" s="57"/>
      <c r="G13" s="57"/>
      <c r="H13" s="57"/>
      <c r="I13" s="48"/>
      <c r="J13" s="48"/>
    </row>
    <row r="14" spans="1:11" s="47" customFormat="1" x14ac:dyDescent="0.2">
      <c r="A14" s="55"/>
      <c r="B14" s="55"/>
      <c r="C14" s="56"/>
      <c r="D14" s="57"/>
      <c r="E14" s="56"/>
      <c r="F14" s="57"/>
      <c r="G14" s="57"/>
      <c r="H14" s="57"/>
      <c r="I14" s="48"/>
      <c r="J14" s="48"/>
    </row>
    <row r="15" spans="1:11" s="47" customFormat="1" x14ac:dyDescent="0.2">
      <c r="A15" s="55"/>
      <c r="B15" s="74" t="s">
        <v>62</v>
      </c>
      <c r="C15" s="75"/>
      <c r="D15" s="76">
        <f>-'[1]Est res det'!E555</f>
        <v>238177.55000000002</v>
      </c>
      <c r="E15" s="75"/>
      <c r="F15" s="76">
        <v>225601.06</v>
      </c>
      <c r="G15" s="76"/>
      <c r="H15" s="76">
        <f>+D15-F15</f>
        <v>12576.49000000002</v>
      </c>
      <c r="I15" s="48"/>
      <c r="J15" s="48"/>
    </row>
    <row r="16" spans="1:11" s="47" customFormat="1" x14ac:dyDescent="0.2">
      <c r="A16" s="55" t="s">
        <v>57</v>
      </c>
      <c r="B16" s="55" t="s">
        <v>63</v>
      </c>
      <c r="C16" s="56"/>
      <c r="D16" s="57">
        <f>-'[1]Est res det'!E598-'[1]Est res det'!E629-'[1]Est res det'!E693-'[1]Est res det'!E727</f>
        <v>265048.97000000003</v>
      </c>
      <c r="E16" s="56"/>
      <c r="F16" s="57">
        <v>273398.84999999998</v>
      </c>
      <c r="G16" s="57"/>
      <c r="H16" s="57">
        <f>+D16-F16</f>
        <v>-8349.8799999999464</v>
      </c>
      <c r="I16" s="48"/>
      <c r="J16" s="48"/>
    </row>
    <row r="17" spans="1:10" s="47" customFormat="1" x14ac:dyDescent="0.2">
      <c r="A17" s="55"/>
      <c r="B17" s="55" t="s">
        <v>64</v>
      </c>
      <c r="C17" s="56"/>
      <c r="D17" s="57">
        <f>-'[1]Est res det'!E665</f>
        <v>88916.41</v>
      </c>
      <c r="E17" s="56"/>
      <c r="F17" s="57">
        <v>77773.67</v>
      </c>
      <c r="G17" s="57"/>
      <c r="H17" s="57"/>
      <c r="I17" s="48"/>
      <c r="J17" s="48"/>
    </row>
    <row r="18" spans="1:10" s="47" customFormat="1" x14ac:dyDescent="0.2">
      <c r="A18" s="55"/>
      <c r="B18" s="55" t="s">
        <v>65</v>
      </c>
      <c r="C18" s="56"/>
      <c r="D18" s="57">
        <f>-'[1]Est res det'!E752-'[1]Est res det'!E821-'[1]Est res det'!E853-'[1]Est res det'!E1459-'[1]Est res det'!E1450</f>
        <v>1628216.3199999998</v>
      </c>
      <c r="E18" s="56"/>
      <c r="F18" s="57">
        <v>1536420.9100000001</v>
      </c>
      <c r="G18" s="57"/>
      <c r="H18" s="57">
        <f t="shared" ref="H18:H23" si="0">+D18-F18</f>
        <v>91795.409999999683</v>
      </c>
      <c r="I18" s="48"/>
      <c r="J18" s="48"/>
    </row>
    <row r="19" spans="1:10" s="47" customFormat="1" x14ac:dyDescent="0.2">
      <c r="A19" s="55" t="s">
        <v>57</v>
      </c>
      <c r="B19" s="55" t="s">
        <v>66</v>
      </c>
      <c r="C19" s="56"/>
      <c r="D19" s="57">
        <f>-'[1]Est res det'!E962-'[1]Est res det'!E994-'[1]Est res det'!E1608</f>
        <v>225463.48000000004</v>
      </c>
      <c r="E19" s="56"/>
      <c r="F19" s="57">
        <v>218971.83</v>
      </c>
      <c r="G19" s="57"/>
      <c r="H19" s="57">
        <f>+D19-F19</f>
        <v>6491.6500000000524</v>
      </c>
      <c r="I19" s="48"/>
      <c r="J19" s="48"/>
    </row>
    <row r="20" spans="1:10" s="79" customFormat="1" x14ac:dyDescent="0.2">
      <c r="A20" s="77" t="s">
        <v>57</v>
      </c>
      <c r="B20" s="55" t="s">
        <v>67</v>
      </c>
      <c r="C20" s="56"/>
      <c r="D20" s="57">
        <f>-'[1]Est res det'!E1045-'[1]Est res det'!E1064-'[1]Est res det'!E1100-'[1]Est res det'!E1130-'[1]Est res det'!E1162-'[1]Est res det'!E1194-'[1]Est res det'!E1236-'[1]Est res det'!E1509</f>
        <v>966615.49</v>
      </c>
      <c r="E20" s="56"/>
      <c r="F20" s="57">
        <v>1318076.9300000002</v>
      </c>
      <c r="G20" s="57"/>
      <c r="H20" s="57">
        <f>+D20-F20</f>
        <v>-351461.44000000018</v>
      </c>
      <c r="I20" s="78"/>
      <c r="J20" s="78"/>
    </row>
    <row r="21" spans="1:10" s="47" customFormat="1" x14ac:dyDescent="0.2">
      <c r="A21" s="55"/>
      <c r="B21" s="55" t="s">
        <v>68</v>
      </c>
      <c r="C21" s="56"/>
      <c r="D21" s="57">
        <f>-'[1]Est res det'!E1279-'[1]Est res det'!E1309-'[1]Est res det'!E1339-'[1]Est res det'!E1382-'[1]Est res det'!E1531-'[1]Est res det'!E1563-'[1]Est res det'!E920</f>
        <v>719708.77</v>
      </c>
      <c r="E21" s="56"/>
      <c r="F21" s="57">
        <v>664056.32999999984</v>
      </c>
      <c r="G21" s="57"/>
      <c r="H21" s="57">
        <f t="shared" si="0"/>
        <v>55652.440000000177</v>
      </c>
      <c r="I21" s="48"/>
      <c r="J21" s="48"/>
    </row>
    <row r="22" spans="1:10" s="64" customFormat="1" x14ac:dyDescent="0.2">
      <c r="A22" s="58"/>
      <c r="B22" s="58"/>
      <c r="C22" s="59"/>
      <c r="D22" s="60"/>
      <c r="E22" s="59"/>
      <c r="F22" s="60"/>
      <c r="G22" s="60"/>
      <c r="H22" s="60">
        <f t="shared" si="0"/>
        <v>0</v>
      </c>
      <c r="I22" s="61"/>
      <c r="J22" s="45"/>
    </row>
    <row r="23" spans="1:10" ht="13.5" thickBot="1" x14ac:dyDescent="0.25">
      <c r="A23" s="55" t="s">
        <v>57</v>
      </c>
      <c r="B23" s="71"/>
      <c r="D23" s="72">
        <f>SUM(D15:D22)</f>
        <v>4132146.9899999998</v>
      </c>
      <c r="F23" s="72">
        <f>SUM(F15:F22)</f>
        <v>4314299.58</v>
      </c>
      <c r="G23" s="73"/>
      <c r="H23" s="73">
        <f t="shared" si="0"/>
        <v>-182152.59000000032</v>
      </c>
    </row>
    <row r="24" spans="1:10" s="69" customFormat="1" x14ac:dyDescent="0.2">
      <c r="A24" s="65"/>
      <c r="B24" s="65"/>
      <c r="C24" s="66"/>
      <c r="D24" s="67"/>
      <c r="E24" s="66"/>
      <c r="F24" s="67"/>
      <c r="G24" s="67"/>
      <c r="H24" s="67"/>
      <c r="I24" s="68"/>
      <c r="J24" s="68"/>
    </row>
    <row r="26" spans="1:10" x14ac:dyDescent="0.2">
      <c r="B26" s="80" t="s">
        <v>69</v>
      </c>
      <c r="C26" s="75"/>
      <c r="D26" s="76">
        <f>+D11-D23</f>
        <v>1746370.3200000026</v>
      </c>
      <c r="E26" s="75"/>
      <c r="F26" s="76">
        <f>+F11-F23</f>
        <v>1963304.0000000019</v>
      </c>
      <c r="G26" s="81"/>
      <c r="H26" s="81">
        <f t="shared" ref="H26:H43" si="1">+D26-F26</f>
        <v>-216933.67999999924</v>
      </c>
    </row>
    <row r="27" spans="1:10" x14ac:dyDescent="0.2">
      <c r="B27" s="82"/>
      <c r="C27" s="75"/>
      <c r="D27" s="76"/>
      <c r="E27" s="75"/>
      <c r="F27" s="76"/>
      <c r="G27" s="81"/>
      <c r="H27" s="81">
        <f t="shared" si="1"/>
        <v>0</v>
      </c>
    </row>
    <row r="28" spans="1:10" x14ac:dyDescent="0.2">
      <c r="A28" s="47" t="s">
        <v>70</v>
      </c>
      <c r="B28" s="82"/>
      <c r="C28" s="75"/>
      <c r="D28" s="76"/>
      <c r="E28" s="75"/>
      <c r="F28" s="76"/>
      <c r="G28" s="81"/>
      <c r="H28" s="81">
        <f t="shared" si="1"/>
        <v>0</v>
      </c>
    </row>
    <row r="29" spans="1:10" x14ac:dyDescent="0.2">
      <c r="B29" s="82"/>
      <c r="C29" s="75"/>
      <c r="D29" s="76"/>
      <c r="E29" s="75"/>
      <c r="F29" s="76"/>
      <c r="G29" s="81"/>
      <c r="H29" s="81">
        <f t="shared" si="1"/>
        <v>0</v>
      </c>
    </row>
    <row r="30" spans="1:10" x14ac:dyDescent="0.2">
      <c r="B30" s="82" t="s">
        <v>71</v>
      </c>
      <c r="C30" s="75"/>
      <c r="D30" s="57">
        <f>-Gtosfinancieros</f>
        <v>732594.38</v>
      </c>
      <c r="E30" s="57"/>
      <c r="F30" s="57">
        <v>636846.93999999994</v>
      </c>
      <c r="G30" s="83"/>
      <c r="H30" s="83">
        <f t="shared" si="1"/>
        <v>95747.440000000061</v>
      </c>
    </row>
    <row r="31" spans="1:10" x14ac:dyDescent="0.2">
      <c r="B31" s="82" t="s">
        <v>72</v>
      </c>
      <c r="C31" s="75"/>
      <c r="D31" s="57">
        <f>-'[1]Est res det'!E1607-'[1]Est res det'!E1626</f>
        <v>82387.490000000005</v>
      </c>
      <c r="E31" s="57"/>
      <c r="F31" s="57">
        <v>84469.45</v>
      </c>
      <c r="G31" s="83"/>
      <c r="H31" s="83"/>
    </row>
    <row r="32" spans="1:10" x14ac:dyDescent="0.2">
      <c r="B32" s="82"/>
      <c r="C32" s="75"/>
      <c r="D32" s="76"/>
      <c r="E32" s="75"/>
      <c r="F32" s="76"/>
      <c r="G32" s="81"/>
      <c r="H32" s="81">
        <f t="shared" si="1"/>
        <v>0</v>
      </c>
    </row>
    <row r="33" spans="1:10" x14ac:dyDescent="0.2">
      <c r="B33" s="82" t="s">
        <v>73</v>
      </c>
      <c r="C33" s="75"/>
      <c r="D33" s="84">
        <f>+D26-D30-D31</f>
        <v>931388.45000000263</v>
      </c>
      <c r="E33" s="75"/>
      <c r="F33" s="84">
        <f>+F26-F30-F31</f>
        <v>1241987.610000002</v>
      </c>
      <c r="G33" s="81"/>
      <c r="H33" s="81">
        <f t="shared" si="1"/>
        <v>-310599.15999999933</v>
      </c>
    </row>
    <row r="34" spans="1:10" x14ac:dyDescent="0.2">
      <c r="B34" s="82"/>
      <c r="C34" s="75"/>
      <c r="D34" s="76"/>
      <c r="E34" s="75"/>
      <c r="F34" s="76"/>
      <c r="G34" s="81"/>
      <c r="H34" s="81">
        <f t="shared" si="1"/>
        <v>0</v>
      </c>
    </row>
    <row r="35" spans="1:10" x14ac:dyDescent="0.2">
      <c r="A35" s="82" t="s">
        <v>74</v>
      </c>
      <c r="B35" s="85"/>
      <c r="C35" s="75"/>
      <c r="D35" s="57">
        <v>0</v>
      </c>
      <c r="E35" s="57"/>
      <c r="F35" s="57">
        <v>0</v>
      </c>
      <c r="G35" s="81"/>
      <c r="H35" s="81">
        <f>+D35-F35</f>
        <v>0</v>
      </c>
    </row>
    <row r="36" spans="1:10" x14ac:dyDescent="0.2">
      <c r="A36" s="82"/>
      <c r="B36" s="85"/>
      <c r="C36" s="75"/>
      <c r="D36" s="76"/>
      <c r="E36" s="75"/>
      <c r="F36" s="76"/>
      <c r="G36" s="81"/>
      <c r="H36" s="81"/>
    </row>
    <row r="37" spans="1:10" x14ac:dyDescent="0.2">
      <c r="B37" s="82" t="s">
        <v>75</v>
      </c>
      <c r="C37" s="75"/>
      <c r="D37" s="76">
        <f>+D33-D35</f>
        <v>931388.45000000263</v>
      </c>
      <c r="E37" s="75"/>
      <c r="F37" s="76">
        <f>+F33-F35</f>
        <v>1241987.610000002</v>
      </c>
      <c r="G37" s="81"/>
      <c r="H37" s="81"/>
    </row>
    <row r="38" spans="1:10" x14ac:dyDescent="0.2">
      <c r="B38" s="82"/>
      <c r="C38" s="75"/>
      <c r="D38" s="76"/>
      <c r="E38" s="75"/>
      <c r="F38" s="76"/>
      <c r="G38" s="81"/>
      <c r="H38" s="81"/>
      <c r="J38" s="86"/>
    </row>
    <row r="39" spans="1:10" x14ac:dyDescent="0.2">
      <c r="A39" s="82" t="s">
        <v>76</v>
      </c>
      <c r="B39" s="85"/>
      <c r="C39" s="75"/>
      <c r="D39" s="57">
        <f>+'[1]ISR 2021'!C42</f>
        <v>291516.62208849634</v>
      </c>
      <c r="E39" s="57"/>
      <c r="F39" s="57">
        <v>431896.69600000058</v>
      </c>
      <c r="G39" s="81"/>
      <c r="H39" s="81">
        <f t="shared" si="1"/>
        <v>-140380.07391150424</v>
      </c>
    </row>
    <row r="40" spans="1:10" x14ac:dyDescent="0.2">
      <c r="A40" s="82" t="s">
        <v>77</v>
      </c>
      <c r="B40" s="85"/>
      <c r="C40" s="75"/>
      <c r="D40" s="57">
        <v>0</v>
      </c>
      <c r="E40" s="57"/>
      <c r="F40" s="57">
        <v>47342.160521298574</v>
      </c>
      <c r="G40" s="81"/>
      <c r="H40" s="81"/>
    </row>
    <row r="41" spans="1:10" x14ac:dyDescent="0.2">
      <c r="B41" s="82"/>
      <c r="C41" s="75"/>
      <c r="D41" s="76"/>
      <c r="E41" s="75"/>
      <c r="F41" s="76"/>
      <c r="G41" s="81"/>
      <c r="H41" s="81">
        <f t="shared" si="1"/>
        <v>0</v>
      </c>
    </row>
    <row r="42" spans="1:10" ht="13.5" thickBot="1" x14ac:dyDescent="0.25">
      <c r="A42" s="46"/>
      <c r="B42" s="87" t="s">
        <v>78</v>
      </c>
      <c r="C42" s="88"/>
      <c r="D42" s="89">
        <f>+D37-D39-D40</f>
        <v>639871.82791150629</v>
      </c>
      <c r="E42" s="88"/>
      <c r="F42" s="89">
        <f>+F37-F39-F40</f>
        <v>762748.75347870286</v>
      </c>
      <c r="G42" s="81"/>
      <c r="H42" s="81">
        <f t="shared" si="1"/>
        <v>-122876.92556719657</v>
      </c>
      <c r="J42" s="86"/>
    </row>
    <row r="43" spans="1:10" ht="13.5" thickTop="1" x14ac:dyDescent="0.2">
      <c r="B43" s="82"/>
      <c r="C43" s="75"/>
      <c r="D43" s="76"/>
      <c r="E43" s="75"/>
      <c r="F43" s="76"/>
      <c r="G43" s="81"/>
      <c r="H43" s="81">
        <f t="shared" si="1"/>
        <v>0</v>
      </c>
    </row>
    <row r="44" spans="1:10" x14ac:dyDescent="0.2">
      <c r="B44" s="82"/>
      <c r="C44" s="75"/>
      <c r="D44" s="76"/>
      <c r="E44" s="75"/>
      <c r="F44" s="76"/>
      <c r="G44" s="81"/>
      <c r="H44" s="81"/>
    </row>
    <row r="45" spans="1:10" x14ac:dyDescent="0.2">
      <c r="B45" s="82"/>
      <c r="C45" s="75"/>
      <c r="D45" s="76"/>
      <c r="E45" s="75"/>
      <c r="F45" s="76"/>
      <c r="G45" s="81"/>
      <c r="H45" s="81"/>
    </row>
    <row r="46" spans="1:10" x14ac:dyDescent="0.2">
      <c r="B46" s="82"/>
      <c r="C46" s="75"/>
      <c r="D46" s="76"/>
      <c r="E46" s="75"/>
      <c r="F46" s="76"/>
      <c r="G46" s="81"/>
      <c r="H46" s="81"/>
    </row>
    <row r="52" spans="1:8" x14ac:dyDescent="0.2">
      <c r="B52" s="70" t="s">
        <v>46</v>
      </c>
      <c r="E52" s="90" t="s">
        <v>79</v>
      </c>
    </row>
    <row r="53" spans="1:8" x14ac:dyDescent="0.2">
      <c r="B53" s="70" t="s">
        <v>80</v>
      </c>
      <c r="E53" s="90" t="s">
        <v>81</v>
      </c>
    </row>
    <row r="54" spans="1:8" x14ac:dyDescent="0.2">
      <c r="B54" s="91" t="s">
        <v>82</v>
      </c>
      <c r="E54" s="90" t="s">
        <v>83</v>
      </c>
    </row>
    <row r="55" spans="1:8" x14ac:dyDescent="0.2">
      <c r="B55" s="70"/>
      <c r="C55" s="70"/>
    </row>
    <row r="56" spans="1:8" x14ac:dyDescent="0.2">
      <c r="B56" s="55" t="s">
        <v>57</v>
      </c>
      <c r="C56" s="47"/>
    </row>
    <row r="57" spans="1:8" x14ac:dyDescent="0.2">
      <c r="B57" s="55" t="s">
        <v>57</v>
      </c>
      <c r="C57" s="47"/>
    </row>
    <row r="58" spans="1:8" x14ac:dyDescent="0.2">
      <c r="B58" s="55" t="s">
        <v>57</v>
      </c>
      <c r="C58" s="47"/>
    </row>
    <row r="59" spans="1:8" x14ac:dyDescent="0.2">
      <c r="B59" s="55" t="s">
        <v>57</v>
      </c>
      <c r="C59" s="47"/>
    </row>
    <row r="60" spans="1:8" x14ac:dyDescent="0.2">
      <c r="A60" s="92" t="s">
        <v>79</v>
      </c>
      <c r="B60" s="92"/>
      <c r="C60" s="92"/>
      <c r="D60" s="92"/>
      <c r="E60" s="92"/>
      <c r="F60" s="92"/>
      <c r="G60" s="46"/>
      <c r="H60" s="46"/>
    </row>
    <row r="61" spans="1:8" x14ac:dyDescent="0.2">
      <c r="A61" s="92" t="s">
        <v>84</v>
      </c>
      <c r="B61" s="92"/>
      <c r="C61" s="92"/>
      <c r="D61" s="92"/>
      <c r="E61" s="92"/>
      <c r="F61" s="92"/>
      <c r="G61" s="46"/>
      <c r="H61" s="46"/>
    </row>
    <row r="62" spans="1:8" x14ac:dyDescent="0.2">
      <c r="A62" s="92" t="s">
        <v>85</v>
      </c>
      <c r="B62" s="92"/>
      <c r="C62" s="92"/>
      <c r="D62" s="92"/>
      <c r="E62" s="92"/>
      <c r="F62" s="92"/>
      <c r="G62" s="46"/>
      <c r="H62" s="46"/>
    </row>
  </sheetData>
  <mergeCells count="4">
    <mergeCell ref="A2:F2"/>
    <mergeCell ref="A60:F60"/>
    <mergeCell ref="A61:F61"/>
    <mergeCell ref="A62:F62"/>
  </mergeCells>
  <printOptions horizontalCentered="1" verticalCentered="1"/>
  <pageMargins left="0.78740157480314965" right="0.78740157480314965" top="0.4" bottom="0.27559055118110237" header="0.38" footer="0"/>
  <pageSetup scale="9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E9042C-A295-435C-A0B3-FEC9C5426FD6}">
  <sheetPr>
    <pageSetUpPr fitToPage="1"/>
  </sheetPr>
  <dimension ref="A1:H28"/>
  <sheetViews>
    <sheetView workbookViewId="0">
      <selection sqref="A1:G1"/>
    </sheetView>
  </sheetViews>
  <sheetFormatPr baseColWidth="10" defaultRowHeight="12.75" x14ac:dyDescent="0.2"/>
  <cols>
    <col min="1" max="1" width="44.28515625" style="95" bestFit="1" customWidth="1"/>
    <col min="2" max="7" width="17" style="95" customWidth="1"/>
    <col min="8" max="8" width="13.85546875" style="95" bestFit="1" customWidth="1"/>
    <col min="9" max="256" width="11.42578125" style="95"/>
    <col min="257" max="257" width="44.28515625" style="95" bestFit="1" customWidth="1"/>
    <col min="258" max="263" width="17" style="95" customWidth="1"/>
    <col min="264" max="264" width="13.85546875" style="95" bestFit="1" customWidth="1"/>
    <col min="265" max="512" width="11.42578125" style="95"/>
    <col min="513" max="513" width="44.28515625" style="95" bestFit="1" customWidth="1"/>
    <col min="514" max="519" width="17" style="95" customWidth="1"/>
    <col min="520" max="520" width="13.85546875" style="95" bestFit="1" customWidth="1"/>
    <col min="521" max="768" width="11.42578125" style="95"/>
    <col min="769" max="769" width="44.28515625" style="95" bestFit="1" customWidth="1"/>
    <col min="770" max="775" width="17" style="95" customWidth="1"/>
    <col min="776" max="776" width="13.85546875" style="95" bestFit="1" customWidth="1"/>
    <col min="777" max="1024" width="11.42578125" style="95"/>
    <col min="1025" max="1025" width="44.28515625" style="95" bestFit="1" customWidth="1"/>
    <col min="1026" max="1031" width="17" style="95" customWidth="1"/>
    <col min="1032" max="1032" width="13.85546875" style="95" bestFit="1" customWidth="1"/>
    <col min="1033" max="1280" width="11.42578125" style="95"/>
    <col min="1281" max="1281" width="44.28515625" style="95" bestFit="1" customWidth="1"/>
    <col min="1282" max="1287" width="17" style="95" customWidth="1"/>
    <col min="1288" max="1288" width="13.85546875" style="95" bestFit="1" customWidth="1"/>
    <col min="1289" max="1536" width="11.42578125" style="95"/>
    <col min="1537" max="1537" width="44.28515625" style="95" bestFit="1" customWidth="1"/>
    <col min="1538" max="1543" width="17" style="95" customWidth="1"/>
    <col min="1544" max="1544" width="13.85546875" style="95" bestFit="1" customWidth="1"/>
    <col min="1545" max="1792" width="11.42578125" style="95"/>
    <col min="1793" max="1793" width="44.28515625" style="95" bestFit="1" customWidth="1"/>
    <col min="1794" max="1799" width="17" style="95" customWidth="1"/>
    <col min="1800" max="1800" width="13.85546875" style="95" bestFit="1" customWidth="1"/>
    <col min="1801" max="2048" width="11.42578125" style="95"/>
    <col min="2049" max="2049" width="44.28515625" style="95" bestFit="1" customWidth="1"/>
    <col min="2050" max="2055" width="17" style="95" customWidth="1"/>
    <col min="2056" max="2056" width="13.85546875" style="95" bestFit="1" customWidth="1"/>
    <col min="2057" max="2304" width="11.42578125" style="95"/>
    <col min="2305" max="2305" width="44.28515625" style="95" bestFit="1" customWidth="1"/>
    <col min="2306" max="2311" width="17" style="95" customWidth="1"/>
    <col min="2312" max="2312" width="13.85546875" style="95" bestFit="1" customWidth="1"/>
    <col min="2313" max="2560" width="11.42578125" style="95"/>
    <col min="2561" max="2561" width="44.28515625" style="95" bestFit="1" customWidth="1"/>
    <col min="2562" max="2567" width="17" style="95" customWidth="1"/>
    <col min="2568" max="2568" width="13.85546875" style="95" bestFit="1" customWidth="1"/>
    <col min="2569" max="2816" width="11.42578125" style="95"/>
    <col min="2817" max="2817" width="44.28515625" style="95" bestFit="1" customWidth="1"/>
    <col min="2818" max="2823" width="17" style="95" customWidth="1"/>
    <col min="2824" max="2824" width="13.85546875" style="95" bestFit="1" customWidth="1"/>
    <col min="2825" max="3072" width="11.42578125" style="95"/>
    <col min="3073" max="3073" width="44.28515625" style="95" bestFit="1" customWidth="1"/>
    <col min="3074" max="3079" width="17" style="95" customWidth="1"/>
    <col min="3080" max="3080" width="13.85546875" style="95" bestFit="1" customWidth="1"/>
    <col min="3081" max="3328" width="11.42578125" style="95"/>
    <col min="3329" max="3329" width="44.28515625" style="95" bestFit="1" customWidth="1"/>
    <col min="3330" max="3335" width="17" style="95" customWidth="1"/>
    <col min="3336" max="3336" width="13.85546875" style="95" bestFit="1" customWidth="1"/>
    <col min="3337" max="3584" width="11.42578125" style="95"/>
    <col min="3585" max="3585" width="44.28515625" style="95" bestFit="1" customWidth="1"/>
    <col min="3586" max="3591" width="17" style="95" customWidth="1"/>
    <col min="3592" max="3592" width="13.85546875" style="95" bestFit="1" customWidth="1"/>
    <col min="3593" max="3840" width="11.42578125" style="95"/>
    <col min="3841" max="3841" width="44.28515625" style="95" bestFit="1" customWidth="1"/>
    <col min="3842" max="3847" width="17" style="95" customWidth="1"/>
    <col min="3848" max="3848" width="13.85546875" style="95" bestFit="1" customWidth="1"/>
    <col min="3849" max="4096" width="11.42578125" style="95"/>
    <col min="4097" max="4097" width="44.28515625" style="95" bestFit="1" customWidth="1"/>
    <col min="4098" max="4103" width="17" style="95" customWidth="1"/>
    <col min="4104" max="4104" width="13.85546875" style="95" bestFit="1" customWidth="1"/>
    <col min="4105" max="4352" width="11.42578125" style="95"/>
    <col min="4353" max="4353" width="44.28515625" style="95" bestFit="1" customWidth="1"/>
    <col min="4354" max="4359" width="17" style="95" customWidth="1"/>
    <col min="4360" max="4360" width="13.85546875" style="95" bestFit="1" customWidth="1"/>
    <col min="4361" max="4608" width="11.42578125" style="95"/>
    <col min="4609" max="4609" width="44.28515625" style="95" bestFit="1" customWidth="1"/>
    <col min="4610" max="4615" width="17" style="95" customWidth="1"/>
    <col min="4616" max="4616" width="13.85546875" style="95" bestFit="1" customWidth="1"/>
    <col min="4617" max="4864" width="11.42578125" style="95"/>
    <col min="4865" max="4865" width="44.28515625" style="95" bestFit="1" customWidth="1"/>
    <col min="4866" max="4871" width="17" style="95" customWidth="1"/>
    <col min="4872" max="4872" width="13.85546875" style="95" bestFit="1" customWidth="1"/>
    <col min="4873" max="5120" width="11.42578125" style="95"/>
    <col min="5121" max="5121" width="44.28515625" style="95" bestFit="1" customWidth="1"/>
    <col min="5122" max="5127" width="17" style="95" customWidth="1"/>
    <col min="5128" max="5128" width="13.85546875" style="95" bestFit="1" customWidth="1"/>
    <col min="5129" max="5376" width="11.42578125" style="95"/>
    <col min="5377" max="5377" width="44.28515625" style="95" bestFit="1" customWidth="1"/>
    <col min="5378" max="5383" width="17" style="95" customWidth="1"/>
    <col min="5384" max="5384" width="13.85546875" style="95" bestFit="1" customWidth="1"/>
    <col min="5385" max="5632" width="11.42578125" style="95"/>
    <col min="5633" max="5633" width="44.28515625" style="95" bestFit="1" customWidth="1"/>
    <col min="5634" max="5639" width="17" style="95" customWidth="1"/>
    <col min="5640" max="5640" width="13.85546875" style="95" bestFit="1" customWidth="1"/>
    <col min="5641" max="5888" width="11.42578125" style="95"/>
    <col min="5889" max="5889" width="44.28515625" style="95" bestFit="1" customWidth="1"/>
    <col min="5890" max="5895" width="17" style="95" customWidth="1"/>
    <col min="5896" max="5896" width="13.85546875" style="95" bestFit="1" customWidth="1"/>
    <col min="5897" max="6144" width="11.42578125" style="95"/>
    <col min="6145" max="6145" width="44.28515625" style="95" bestFit="1" customWidth="1"/>
    <col min="6146" max="6151" width="17" style="95" customWidth="1"/>
    <col min="6152" max="6152" width="13.85546875" style="95" bestFit="1" customWidth="1"/>
    <col min="6153" max="6400" width="11.42578125" style="95"/>
    <col min="6401" max="6401" width="44.28515625" style="95" bestFit="1" customWidth="1"/>
    <col min="6402" max="6407" width="17" style="95" customWidth="1"/>
    <col min="6408" max="6408" width="13.85546875" style="95" bestFit="1" customWidth="1"/>
    <col min="6409" max="6656" width="11.42578125" style="95"/>
    <col min="6657" max="6657" width="44.28515625" style="95" bestFit="1" customWidth="1"/>
    <col min="6658" max="6663" width="17" style="95" customWidth="1"/>
    <col min="6664" max="6664" width="13.85546875" style="95" bestFit="1" customWidth="1"/>
    <col min="6665" max="6912" width="11.42578125" style="95"/>
    <col min="6913" max="6913" width="44.28515625" style="95" bestFit="1" customWidth="1"/>
    <col min="6914" max="6919" width="17" style="95" customWidth="1"/>
    <col min="6920" max="6920" width="13.85546875" style="95" bestFit="1" customWidth="1"/>
    <col min="6921" max="7168" width="11.42578125" style="95"/>
    <col min="7169" max="7169" width="44.28515625" style="95" bestFit="1" customWidth="1"/>
    <col min="7170" max="7175" width="17" style="95" customWidth="1"/>
    <col min="7176" max="7176" width="13.85546875" style="95" bestFit="1" customWidth="1"/>
    <col min="7177" max="7424" width="11.42578125" style="95"/>
    <col min="7425" max="7425" width="44.28515625" style="95" bestFit="1" customWidth="1"/>
    <col min="7426" max="7431" width="17" style="95" customWidth="1"/>
    <col min="7432" max="7432" width="13.85546875" style="95" bestFit="1" customWidth="1"/>
    <col min="7433" max="7680" width="11.42578125" style="95"/>
    <col min="7681" max="7681" width="44.28515625" style="95" bestFit="1" customWidth="1"/>
    <col min="7682" max="7687" width="17" style="95" customWidth="1"/>
    <col min="7688" max="7688" width="13.85546875" style="95" bestFit="1" customWidth="1"/>
    <col min="7689" max="7936" width="11.42578125" style="95"/>
    <col min="7937" max="7937" width="44.28515625" style="95" bestFit="1" customWidth="1"/>
    <col min="7938" max="7943" width="17" style="95" customWidth="1"/>
    <col min="7944" max="7944" width="13.85546875" style="95" bestFit="1" customWidth="1"/>
    <col min="7945" max="8192" width="11.42578125" style="95"/>
    <col min="8193" max="8193" width="44.28515625" style="95" bestFit="1" customWidth="1"/>
    <col min="8194" max="8199" width="17" style="95" customWidth="1"/>
    <col min="8200" max="8200" width="13.85546875" style="95" bestFit="1" customWidth="1"/>
    <col min="8201" max="8448" width="11.42578125" style="95"/>
    <col min="8449" max="8449" width="44.28515625" style="95" bestFit="1" customWidth="1"/>
    <col min="8450" max="8455" width="17" style="95" customWidth="1"/>
    <col min="8456" max="8456" width="13.85546875" style="95" bestFit="1" customWidth="1"/>
    <col min="8457" max="8704" width="11.42578125" style="95"/>
    <col min="8705" max="8705" width="44.28515625" style="95" bestFit="1" customWidth="1"/>
    <col min="8706" max="8711" width="17" style="95" customWidth="1"/>
    <col min="8712" max="8712" width="13.85546875" style="95" bestFit="1" customWidth="1"/>
    <col min="8713" max="8960" width="11.42578125" style="95"/>
    <col min="8961" max="8961" width="44.28515625" style="95" bestFit="1" customWidth="1"/>
    <col min="8962" max="8967" width="17" style="95" customWidth="1"/>
    <col min="8968" max="8968" width="13.85546875" style="95" bestFit="1" customWidth="1"/>
    <col min="8969" max="9216" width="11.42578125" style="95"/>
    <col min="9217" max="9217" width="44.28515625" style="95" bestFit="1" customWidth="1"/>
    <col min="9218" max="9223" width="17" style="95" customWidth="1"/>
    <col min="9224" max="9224" width="13.85546875" style="95" bestFit="1" customWidth="1"/>
    <col min="9225" max="9472" width="11.42578125" style="95"/>
    <col min="9473" max="9473" width="44.28515625" style="95" bestFit="1" customWidth="1"/>
    <col min="9474" max="9479" width="17" style="95" customWidth="1"/>
    <col min="9480" max="9480" width="13.85546875" style="95" bestFit="1" customWidth="1"/>
    <col min="9481" max="9728" width="11.42578125" style="95"/>
    <col min="9729" max="9729" width="44.28515625" style="95" bestFit="1" customWidth="1"/>
    <col min="9730" max="9735" width="17" style="95" customWidth="1"/>
    <col min="9736" max="9736" width="13.85546875" style="95" bestFit="1" customWidth="1"/>
    <col min="9737" max="9984" width="11.42578125" style="95"/>
    <col min="9985" max="9985" width="44.28515625" style="95" bestFit="1" customWidth="1"/>
    <col min="9986" max="9991" width="17" style="95" customWidth="1"/>
    <col min="9992" max="9992" width="13.85546875" style="95" bestFit="1" customWidth="1"/>
    <col min="9993" max="10240" width="11.42578125" style="95"/>
    <col min="10241" max="10241" width="44.28515625" style="95" bestFit="1" customWidth="1"/>
    <col min="10242" max="10247" width="17" style="95" customWidth="1"/>
    <col min="10248" max="10248" width="13.85546875" style="95" bestFit="1" customWidth="1"/>
    <col min="10249" max="10496" width="11.42578125" style="95"/>
    <col min="10497" max="10497" width="44.28515625" style="95" bestFit="1" customWidth="1"/>
    <col min="10498" max="10503" width="17" style="95" customWidth="1"/>
    <col min="10504" max="10504" width="13.85546875" style="95" bestFit="1" customWidth="1"/>
    <col min="10505" max="10752" width="11.42578125" style="95"/>
    <col min="10753" max="10753" width="44.28515625" style="95" bestFit="1" customWidth="1"/>
    <col min="10754" max="10759" width="17" style="95" customWidth="1"/>
    <col min="10760" max="10760" width="13.85546875" style="95" bestFit="1" customWidth="1"/>
    <col min="10761" max="11008" width="11.42578125" style="95"/>
    <col min="11009" max="11009" width="44.28515625" style="95" bestFit="1" customWidth="1"/>
    <col min="11010" max="11015" width="17" style="95" customWidth="1"/>
    <col min="11016" max="11016" width="13.85546875" style="95" bestFit="1" customWidth="1"/>
    <col min="11017" max="11264" width="11.42578125" style="95"/>
    <col min="11265" max="11265" width="44.28515625" style="95" bestFit="1" customWidth="1"/>
    <col min="11266" max="11271" width="17" style="95" customWidth="1"/>
    <col min="11272" max="11272" width="13.85546875" style="95" bestFit="1" customWidth="1"/>
    <col min="11273" max="11520" width="11.42578125" style="95"/>
    <col min="11521" max="11521" width="44.28515625" style="95" bestFit="1" customWidth="1"/>
    <col min="11522" max="11527" width="17" style="95" customWidth="1"/>
    <col min="11528" max="11528" width="13.85546875" style="95" bestFit="1" customWidth="1"/>
    <col min="11529" max="11776" width="11.42578125" style="95"/>
    <col min="11777" max="11777" width="44.28515625" style="95" bestFit="1" customWidth="1"/>
    <col min="11778" max="11783" width="17" style="95" customWidth="1"/>
    <col min="11784" max="11784" width="13.85546875" style="95" bestFit="1" customWidth="1"/>
    <col min="11785" max="12032" width="11.42578125" style="95"/>
    <col min="12033" max="12033" width="44.28515625" style="95" bestFit="1" customWidth="1"/>
    <col min="12034" max="12039" width="17" style="95" customWidth="1"/>
    <col min="12040" max="12040" width="13.85546875" style="95" bestFit="1" customWidth="1"/>
    <col min="12041" max="12288" width="11.42578125" style="95"/>
    <col min="12289" max="12289" width="44.28515625" style="95" bestFit="1" customWidth="1"/>
    <col min="12290" max="12295" width="17" style="95" customWidth="1"/>
    <col min="12296" max="12296" width="13.85546875" style="95" bestFit="1" customWidth="1"/>
    <col min="12297" max="12544" width="11.42578125" style="95"/>
    <col min="12545" max="12545" width="44.28515625" style="95" bestFit="1" customWidth="1"/>
    <col min="12546" max="12551" width="17" style="95" customWidth="1"/>
    <col min="12552" max="12552" width="13.85546875" style="95" bestFit="1" customWidth="1"/>
    <col min="12553" max="12800" width="11.42578125" style="95"/>
    <col min="12801" max="12801" width="44.28515625" style="95" bestFit="1" customWidth="1"/>
    <col min="12802" max="12807" width="17" style="95" customWidth="1"/>
    <col min="12808" max="12808" width="13.85546875" style="95" bestFit="1" customWidth="1"/>
    <col min="12809" max="13056" width="11.42578125" style="95"/>
    <col min="13057" max="13057" width="44.28515625" style="95" bestFit="1" customWidth="1"/>
    <col min="13058" max="13063" width="17" style="95" customWidth="1"/>
    <col min="13064" max="13064" width="13.85546875" style="95" bestFit="1" customWidth="1"/>
    <col min="13065" max="13312" width="11.42578125" style="95"/>
    <col min="13313" max="13313" width="44.28515625" style="95" bestFit="1" customWidth="1"/>
    <col min="13314" max="13319" width="17" style="95" customWidth="1"/>
    <col min="13320" max="13320" width="13.85546875" style="95" bestFit="1" customWidth="1"/>
    <col min="13321" max="13568" width="11.42578125" style="95"/>
    <col min="13569" max="13569" width="44.28515625" style="95" bestFit="1" customWidth="1"/>
    <col min="13570" max="13575" width="17" style="95" customWidth="1"/>
    <col min="13576" max="13576" width="13.85546875" style="95" bestFit="1" customWidth="1"/>
    <col min="13577" max="13824" width="11.42578125" style="95"/>
    <col min="13825" max="13825" width="44.28515625" style="95" bestFit="1" customWidth="1"/>
    <col min="13826" max="13831" width="17" style="95" customWidth="1"/>
    <col min="13832" max="13832" width="13.85546875" style="95" bestFit="1" customWidth="1"/>
    <col min="13833" max="14080" width="11.42578125" style="95"/>
    <col min="14081" max="14081" width="44.28515625" style="95" bestFit="1" customWidth="1"/>
    <col min="14082" max="14087" width="17" style="95" customWidth="1"/>
    <col min="14088" max="14088" width="13.85546875" style="95" bestFit="1" customWidth="1"/>
    <col min="14089" max="14336" width="11.42578125" style="95"/>
    <col min="14337" max="14337" width="44.28515625" style="95" bestFit="1" customWidth="1"/>
    <col min="14338" max="14343" width="17" style="95" customWidth="1"/>
    <col min="14344" max="14344" width="13.85546875" style="95" bestFit="1" customWidth="1"/>
    <col min="14345" max="14592" width="11.42578125" style="95"/>
    <col min="14593" max="14593" width="44.28515625" style="95" bestFit="1" customWidth="1"/>
    <col min="14594" max="14599" width="17" style="95" customWidth="1"/>
    <col min="14600" max="14600" width="13.85546875" style="95" bestFit="1" customWidth="1"/>
    <col min="14601" max="14848" width="11.42578125" style="95"/>
    <col min="14849" max="14849" width="44.28515625" style="95" bestFit="1" customWidth="1"/>
    <col min="14850" max="14855" width="17" style="95" customWidth="1"/>
    <col min="14856" max="14856" width="13.85546875" style="95" bestFit="1" customWidth="1"/>
    <col min="14857" max="15104" width="11.42578125" style="95"/>
    <col min="15105" max="15105" width="44.28515625" style="95" bestFit="1" customWidth="1"/>
    <col min="15106" max="15111" width="17" style="95" customWidth="1"/>
    <col min="15112" max="15112" width="13.85546875" style="95" bestFit="1" customWidth="1"/>
    <col min="15113" max="15360" width="11.42578125" style="95"/>
    <col min="15361" max="15361" width="44.28515625" style="95" bestFit="1" customWidth="1"/>
    <col min="15362" max="15367" width="17" style="95" customWidth="1"/>
    <col min="15368" max="15368" width="13.85546875" style="95" bestFit="1" customWidth="1"/>
    <col min="15369" max="15616" width="11.42578125" style="95"/>
    <col min="15617" max="15617" width="44.28515625" style="95" bestFit="1" customWidth="1"/>
    <col min="15618" max="15623" width="17" style="95" customWidth="1"/>
    <col min="15624" max="15624" width="13.85546875" style="95" bestFit="1" customWidth="1"/>
    <col min="15625" max="15872" width="11.42578125" style="95"/>
    <col min="15873" max="15873" width="44.28515625" style="95" bestFit="1" customWidth="1"/>
    <col min="15874" max="15879" width="17" style="95" customWidth="1"/>
    <col min="15880" max="15880" width="13.85546875" style="95" bestFit="1" customWidth="1"/>
    <col min="15881" max="16128" width="11.42578125" style="95"/>
    <col min="16129" max="16129" width="44.28515625" style="95" bestFit="1" customWidth="1"/>
    <col min="16130" max="16135" width="17" style="95" customWidth="1"/>
    <col min="16136" max="16136" width="13.85546875" style="95" bestFit="1" customWidth="1"/>
    <col min="16137" max="16384" width="11.42578125" style="95"/>
  </cols>
  <sheetData>
    <row r="1" spans="1:8" ht="69" customHeight="1" x14ac:dyDescent="0.2">
      <c r="A1" s="93" t="s">
        <v>119</v>
      </c>
      <c r="B1" s="94"/>
      <c r="C1" s="94"/>
      <c r="D1" s="94"/>
      <c r="E1" s="94"/>
      <c r="F1" s="94"/>
      <c r="G1" s="94"/>
    </row>
    <row r="2" spans="1:8" ht="14.25" customHeight="1" x14ac:dyDescent="0.2"/>
    <row r="3" spans="1:8" ht="51.75" thickBot="1" x14ac:dyDescent="0.25">
      <c r="B3" s="114" t="s">
        <v>38</v>
      </c>
      <c r="C3" s="114" t="s">
        <v>91</v>
      </c>
      <c r="D3" s="114" t="s">
        <v>120</v>
      </c>
      <c r="E3" s="114" t="s">
        <v>121</v>
      </c>
      <c r="F3" s="114" t="s">
        <v>43</v>
      </c>
      <c r="G3" s="114" t="s">
        <v>122</v>
      </c>
    </row>
    <row r="4" spans="1:8" x14ac:dyDescent="0.2">
      <c r="B4" s="101"/>
      <c r="C4" s="101"/>
      <c r="D4" s="101"/>
      <c r="E4" s="101"/>
      <c r="F4" s="101"/>
      <c r="G4" s="101"/>
    </row>
    <row r="5" spans="1:8" ht="21" customHeight="1" x14ac:dyDescent="0.2">
      <c r="A5" s="98" t="s">
        <v>123</v>
      </c>
      <c r="B5" s="99">
        <v>3150000</v>
      </c>
      <c r="C5" s="99">
        <v>630000</v>
      </c>
      <c r="D5" s="99">
        <v>1839214.38</v>
      </c>
      <c r="E5" s="99">
        <v>891296</v>
      </c>
      <c r="F5" s="99">
        <v>316007.92</v>
      </c>
      <c r="G5" s="99">
        <v>6826518.3000000007</v>
      </c>
    </row>
    <row r="6" spans="1:8" ht="21" customHeight="1" x14ac:dyDescent="0.2">
      <c r="A6" s="95" t="s">
        <v>124</v>
      </c>
      <c r="B6" s="101"/>
      <c r="C6" s="101"/>
      <c r="D6" s="101">
        <v>891296</v>
      </c>
      <c r="E6" s="101">
        <v>-891296</v>
      </c>
      <c r="F6" s="101"/>
      <c r="G6" s="99">
        <f>SUM(B6:F6)</f>
        <v>0</v>
      </c>
    </row>
    <row r="7" spans="1:8" ht="21" customHeight="1" x14ac:dyDescent="0.2">
      <c r="A7" s="95" t="s">
        <v>125</v>
      </c>
      <c r="B7" s="101"/>
      <c r="C7" s="101"/>
      <c r="D7" s="101">
        <v>-600000</v>
      </c>
      <c r="E7" s="101"/>
      <c r="F7" s="101"/>
      <c r="G7" s="99">
        <f>SUM(B7:F7)</f>
        <v>-600000</v>
      </c>
    </row>
    <row r="8" spans="1:8" ht="21" customHeight="1" x14ac:dyDescent="0.2">
      <c r="A8" s="95" t="s">
        <v>111</v>
      </c>
      <c r="B8" s="101"/>
      <c r="C8" s="101"/>
      <c r="D8" s="101">
        <v>-7514.52</v>
      </c>
      <c r="E8" s="101"/>
      <c r="F8" s="101"/>
      <c r="G8" s="99">
        <f>SUM(B8:F8)</f>
        <v>-7514.52</v>
      </c>
    </row>
    <row r="9" spans="1:8" ht="21" customHeight="1" x14ac:dyDescent="0.2">
      <c r="A9" s="95" t="s">
        <v>126</v>
      </c>
      <c r="B9" s="101"/>
      <c r="C9" s="101">
        <v>0</v>
      </c>
      <c r="D9" s="101"/>
      <c r="E9" s="101"/>
      <c r="F9" s="101"/>
      <c r="G9" s="99">
        <f>SUM(B9:F9)</f>
        <v>0</v>
      </c>
    </row>
    <row r="10" spans="1:8" ht="21" customHeight="1" x14ac:dyDescent="0.2">
      <c r="A10" s="95" t="s">
        <v>127</v>
      </c>
      <c r="B10" s="101"/>
      <c r="C10" s="101"/>
      <c r="D10" s="101"/>
      <c r="E10" s="101">
        <v>762748.75347870286</v>
      </c>
      <c r="F10" s="101"/>
      <c r="G10" s="99">
        <f>SUM(B10:F10)</f>
        <v>762748.75347870286</v>
      </c>
      <c r="H10" s="105"/>
    </row>
    <row r="11" spans="1:8" ht="21" customHeight="1" thickBot="1" x14ac:dyDescent="0.25">
      <c r="A11" s="98" t="s">
        <v>128</v>
      </c>
      <c r="B11" s="115">
        <f t="shared" ref="B11:G11" si="0">SUM(B5:B10)</f>
        <v>3150000</v>
      </c>
      <c r="C11" s="115">
        <f t="shared" si="0"/>
        <v>630000</v>
      </c>
      <c r="D11" s="115">
        <f t="shared" si="0"/>
        <v>2122995.86</v>
      </c>
      <c r="E11" s="115">
        <f t="shared" si="0"/>
        <v>762748.75347870286</v>
      </c>
      <c r="F11" s="115">
        <f t="shared" si="0"/>
        <v>316007.92</v>
      </c>
      <c r="G11" s="115">
        <f t="shared" si="0"/>
        <v>6981752.5334787043</v>
      </c>
    </row>
    <row r="12" spans="1:8" x14ac:dyDescent="0.2">
      <c r="B12" s="101"/>
      <c r="C12" s="101"/>
      <c r="D12" s="101"/>
      <c r="E12" s="101"/>
      <c r="F12" s="101"/>
      <c r="G12" s="101"/>
    </row>
    <row r="13" spans="1:8" ht="21" customHeight="1" x14ac:dyDescent="0.2">
      <c r="A13" s="95" t="s">
        <v>124</v>
      </c>
      <c r="B13" s="101"/>
      <c r="C13" s="101"/>
      <c r="D13" s="101">
        <v>762748.75</v>
      </c>
      <c r="E13" s="101">
        <v>-762748.75</v>
      </c>
      <c r="F13" s="101"/>
      <c r="G13" s="99">
        <f>SUM(B13:F13)</f>
        <v>0</v>
      </c>
    </row>
    <row r="14" spans="1:8" ht="21" customHeight="1" x14ac:dyDescent="0.2">
      <c r="A14" s="95" t="s">
        <v>125</v>
      </c>
      <c r="B14" s="101"/>
      <c r="C14" s="101"/>
      <c r="D14" s="101">
        <v>-656250</v>
      </c>
      <c r="E14" s="101"/>
      <c r="F14" s="101"/>
      <c r="G14" s="99">
        <f>SUM(B14:F14)</f>
        <v>-656250</v>
      </c>
    </row>
    <row r="15" spans="1:8" ht="21" customHeight="1" x14ac:dyDescent="0.2">
      <c r="A15" s="95" t="s">
        <v>129</v>
      </c>
      <c r="B15" s="101"/>
      <c r="C15" s="101">
        <v>0</v>
      </c>
      <c r="D15" s="101"/>
      <c r="E15" s="101"/>
      <c r="F15" s="101"/>
      <c r="G15" s="99">
        <f>SUM(B15:F15)</f>
        <v>0</v>
      </c>
    </row>
    <row r="16" spans="1:8" ht="21" customHeight="1" x14ac:dyDescent="0.2">
      <c r="A16" s="95" t="s">
        <v>127</v>
      </c>
      <c r="B16" s="101"/>
      <c r="C16" s="101"/>
      <c r="D16" s="101"/>
      <c r="E16" s="101">
        <f>+[1]Est_result!D42</f>
        <v>639871.82791150629</v>
      </c>
      <c r="F16" s="101"/>
      <c r="G16" s="99">
        <f>SUM(B16:F16)</f>
        <v>639871.82791150629</v>
      </c>
      <c r="H16" s="105"/>
    </row>
    <row r="17" spans="1:7" ht="21" customHeight="1" thickBot="1" x14ac:dyDescent="0.25">
      <c r="A17" s="98" t="s">
        <v>130</v>
      </c>
      <c r="B17" s="115">
        <f t="shared" ref="B17:G17" si="1">SUM(B11:B16)</f>
        <v>3150000</v>
      </c>
      <c r="C17" s="115">
        <f t="shared" si="1"/>
        <v>630000</v>
      </c>
      <c r="D17" s="115">
        <f t="shared" si="1"/>
        <v>2229494.61</v>
      </c>
      <c r="E17" s="115">
        <f t="shared" si="1"/>
        <v>639871.83139020915</v>
      </c>
      <c r="F17" s="115">
        <f t="shared" si="1"/>
        <v>316007.92</v>
      </c>
      <c r="G17" s="115">
        <f t="shared" si="1"/>
        <v>6965374.3613902107</v>
      </c>
    </row>
    <row r="18" spans="1:7" x14ac:dyDescent="0.2">
      <c r="B18" s="101"/>
      <c r="C18" s="101"/>
      <c r="D18" s="101"/>
      <c r="E18" s="101"/>
      <c r="F18" s="101"/>
      <c r="G18" s="101"/>
    </row>
    <row r="19" spans="1:7" x14ac:dyDescent="0.2">
      <c r="B19" s="101"/>
      <c r="C19" s="101"/>
      <c r="D19" s="101"/>
      <c r="E19" s="101"/>
      <c r="F19" s="101"/>
      <c r="G19" s="101"/>
    </row>
    <row r="20" spans="1:7" x14ac:dyDescent="0.2">
      <c r="B20" s="101"/>
      <c r="C20" s="101"/>
      <c r="D20" s="101"/>
      <c r="E20" s="101"/>
      <c r="F20" s="101"/>
      <c r="G20" s="101"/>
    </row>
    <row r="21" spans="1:7" x14ac:dyDescent="0.2">
      <c r="B21" s="101"/>
      <c r="C21" s="101"/>
      <c r="D21" s="101"/>
      <c r="E21" s="101"/>
      <c r="F21" s="101"/>
      <c r="G21" s="101"/>
    </row>
    <row r="22" spans="1:7" x14ac:dyDescent="0.2">
      <c r="B22" s="101"/>
      <c r="C22" s="101"/>
      <c r="D22" s="101"/>
      <c r="E22" s="101"/>
      <c r="F22" s="101"/>
      <c r="G22" s="101"/>
    </row>
    <row r="23" spans="1:7" x14ac:dyDescent="0.2">
      <c r="E23" s="105"/>
      <c r="F23" s="105"/>
    </row>
    <row r="26" spans="1:7" x14ac:dyDescent="0.2">
      <c r="A26" s="116" t="s">
        <v>131</v>
      </c>
      <c r="B26" s="117" t="s">
        <v>118</v>
      </c>
      <c r="C26" s="117"/>
      <c r="D26" s="117"/>
      <c r="E26" s="117" t="s">
        <v>132</v>
      </c>
      <c r="F26" s="117"/>
      <c r="G26" s="117"/>
    </row>
    <row r="27" spans="1:7" x14ac:dyDescent="0.2">
      <c r="A27" s="116" t="s">
        <v>80</v>
      </c>
      <c r="B27" s="117" t="s">
        <v>81</v>
      </c>
      <c r="C27" s="117"/>
      <c r="D27" s="117"/>
      <c r="E27" s="117" t="s">
        <v>84</v>
      </c>
      <c r="F27" s="117"/>
      <c r="G27" s="117"/>
    </row>
    <row r="28" spans="1:7" x14ac:dyDescent="0.2">
      <c r="A28" s="116" t="s">
        <v>82</v>
      </c>
      <c r="B28" s="117" t="s">
        <v>83</v>
      </c>
      <c r="C28" s="117"/>
      <c r="D28" s="117"/>
      <c r="E28" s="117" t="s">
        <v>85</v>
      </c>
      <c r="F28" s="117"/>
      <c r="G28" s="117"/>
    </row>
  </sheetData>
  <mergeCells count="7">
    <mergeCell ref="A1:G1"/>
    <mergeCell ref="B26:D26"/>
    <mergeCell ref="E26:G26"/>
    <mergeCell ref="B27:D27"/>
    <mergeCell ref="E27:G27"/>
    <mergeCell ref="B28:D28"/>
    <mergeCell ref="E28:G28"/>
  </mergeCells>
  <printOptions horizontalCentered="1"/>
  <pageMargins left="0.78740157480314965" right="0.78740157480314965" top="0.9055118110236221" bottom="0.47244094488188981" header="0.62992125984251968" footer="0"/>
  <pageSetup scale="83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F431DD-2515-4AC0-9FEA-CCE10A199587}">
  <sheetPr>
    <pageSetUpPr fitToPage="1"/>
  </sheetPr>
  <dimension ref="A1:H142"/>
  <sheetViews>
    <sheetView tabSelected="1" zoomScaleNormal="100" workbookViewId="0">
      <selection sqref="A1:D1"/>
    </sheetView>
  </sheetViews>
  <sheetFormatPr baseColWidth="10" defaultColWidth="9.140625" defaultRowHeight="12.75" x14ac:dyDescent="0.2"/>
  <cols>
    <col min="1" max="1" width="57.28515625" style="95" customWidth="1"/>
    <col min="2" max="2" width="15.7109375" style="95" customWidth="1"/>
    <col min="3" max="3" width="9.140625" style="95" customWidth="1"/>
    <col min="4" max="4" width="15" style="95" customWidth="1"/>
    <col min="5" max="5" width="9.140625" style="95"/>
    <col min="6" max="6" width="13.85546875" style="101" bestFit="1" customWidth="1"/>
    <col min="7" max="7" width="12.28515625" style="95" bestFit="1" customWidth="1"/>
    <col min="8" max="8" width="10.140625" style="95" bestFit="1" customWidth="1"/>
    <col min="9" max="256" width="9.140625" style="95"/>
    <col min="257" max="257" width="57.28515625" style="95" customWidth="1"/>
    <col min="258" max="258" width="15.7109375" style="95" customWidth="1"/>
    <col min="259" max="259" width="9.140625" style="95"/>
    <col min="260" max="260" width="15" style="95" customWidth="1"/>
    <col min="261" max="261" width="9.140625" style="95"/>
    <col min="262" max="262" width="13.85546875" style="95" bestFit="1" customWidth="1"/>
    <col min="263" max="263" width="12.28515625" style="95" bestFit="1" customWidth="1"/>
    <col min="264" max="264" width="10.140625" style="95" bestFit="1" customWidth="1"/>
    <col min="265" max="512" width="9.140625" style="95"/>
    <col min="513" max="513" width="57.28515625" style="95" customWidth="1"/>
    <col min="514" max="514" width="15.7109375" style="95" customWidth="1"/>
    <col min="515" max="515" width="9.140625" style="95"/>
    <col min="516" max="516" width="15" style="95" customWidth="1"/>
    <col min="517" max="517" width="9.140625" style="95"/>
    <col min="518" max="518" width="13.85546875" style="95" bestFit="1" customWidth="1"/>
    <col min="519" max="519" width="12.28515625" style="95" bestFit="1" customWidth="1"/>
    <col min="520" max="520" width="10.140625" style="95" bestFit="1" customWidth="1"/>
    <col min="521" max="768" width="9.140625" style="95"/>
    <col min="769" max="769" width="57.28515625" style="95" customWidth="1"/>
    <col min="770" max="770" width="15.7109375" style="95" customWidth="1"/>
    <col min="771" max="771" width="9.140625" style="95"/>
    <col min="772" max="772" width="15" style="95" customWidth="1"/>
    <col min="773" max="773" width="9.140625" style="95"/>
    <col min="774" max="774" width="13.85546875" style="95" bestFit="1" customWidth="1"/>
    <col min="775" max="775" width="12.28515625" style="95" bestFit="1" customWidth="1"/>
    <col min="776" max="776" width="10.140625" style="95" bestFit="1" customWidth="1"/>
    <col min="777" max="1024" width="9.140625" style="95"/>
    <col min="1025" max="1025" width="57.28515625" style="95" customWidth="1"/>
    <col min="1026" max="1026" width="15.7109375" style="95" customWidth="1"/>
    <col min="1027" max="1027" width="9.140625" style="95"/>
    <col min="1028" max="1028" width="15" style="95" customWidth="1"/>
    <col min="1029" max="1029" width="9.140625" style="95"/>
    <col min="1030" max="1030" width="13.85546875" style="95" bestFit="1" customWidth="1"/>
    <col min="1031" max="1031" width="12.28515625" style="95" bestFit="1" customWidth="1"/>
    <col min="1032" max="1032" width="10.140625" style="95" bestFit="1" customWidth="1"/>
    <col min="1033" max="1280" width="9.140625" style="95"/>
    <col min="1281" max="1281" width="57.28515625" style="95" customWidth="1"/>
    <col min="1282" max="1282" width="15.7109375" style="95" customWidth="1"/>
    <col min="1283" max="1283" width="9.140625" style="95"/>
    <col min="1284" max="1284" width="15" style="95" customWidth="1"/>
    <col min="1285" max="1285" width="9.140625" style="95"/>
    <col min="1286" max="1286" width="13.85546875" style="95" bestFit="1" customWidth="1"/>
    <col min="1287" max="1287" width="12.28515625" style="95" bestFit="1" customWidth="1"/>
    <col min="1288" max="1288" width="10.140625" style="95" bestFit="1" customWidth="1"/>
    <col min="1289" max="1536" width="9.140625" style="95"/>
    <col min="1537" max="1537" width="57.28515625" style="95" customWidth="1"/>
    <col min="1538" max="1538" width="15.7109375" style="95" customWidth="1"/>
    <col min="1539" max="1539" width="9.140625" style="95"/>
    <col min="1540" max="1540" width="15" style="95" customWidth="1"/>
    <col min="1541" max="1541" width="9.140625" style="95"/>
    <col min="1542" max="1542" width="13.85546875" style="95" bestFit="1" customWidth="1"/>
    <col min="1543" max="1543" width="12.28515625" style="95" bestFit="1" customWidth="1"/>
    <col min="1544" max="1544" width="10.140625" style="95" bestFit="1" customWidth="1"/>
    <col min="1545" max="1792" width="9.140625" style="95"/>
    <col min="1793" max="1793" width="57.28515625" style="95" customWidth="1"/>
    <col min="1794" max="1794" width="15.7109375" style="95" customWidth="1"/>
    <col min="1795" max="1795" width="9.140625" style="95"/>
    <col min="1796" max="1796" width="15" style="95" customWidth="1"/>
    <col min="1797" max="1797" width="9.140625" style="95"/>
    <col min="1798" max="1798" width="13.85546875" style="95" bestFit="1" customWidth="1"/>
    <col min="1799" max="1799" width="12.28515625" style="95" bestFit="1" customWidth="1"/>
    <col min="1800" max="1800" width="10.140625" style="95" bestFit="1" customWidth="1"/>
    <col min="1801" max="2048" width="9.140625" style="95"/>
    <col min="2049" max="2049" width="57.28515625" style="95" customWidth="1"/>
    <col min="2050" max="2050" width="15.7109375" style="95" customWidth="1"/>
    <col min="2051" max="2051" width="9.140625" style="95"/>
    <col min="2052" max="2052" width="15" style="95" customWidth="1"/>
    <col min="2053" max="2053" width="9.140625" style="95"/>
    <col min="2054" max="2054" width="13.85546875" style="95" bestFit="1" customWidth="1"/>
    <col min="2055" max="2055" width="12.28515625" style="95" bestFit="1" customWidth="1"/>
    <col min="2056" max="2056" width="10.140625" style="95" bestFit="1" customWidth="1"/>
    <col min="2057" max="2304" width="9.140625" style="95"/>
    <col min="2305" max="2305" width="57.28515625" style="95" customWidth="1"/>
    <col min="2306" max="2306" width="15.7109375" style="95" customWidth="1"/>
    <col min="2307" max="2307" width="9.140625" style="95"/>
    <col min="2308" max="2308" width="15" style="95" customWidth="1"/>
    <col min="2309" max="2309" width="9.140625" style="95"/>
    <col min="2310" max="2310" width="13.85546875" style="95" bestFit="1" customWidth="1"/>
    <col min="2311" max="2311" width="12.28515625" style="95" bestFit="1" customWidth="1"/>
    <col min="2312" max="2312" width="10.140625" style="95" bestFit="1" customWidth="1"/>
    <col min="2313" max="2560" width="9.140625" style="95"/>
    <col min="2561" max="2561" width="57.28515625" style="95" customWidth="1"/>
    <col min="2562" max="2562" width="15.7109375" style="95" customWidth="1"/>
    <col min="2563" max="2563" width="9.140625" style="95"/>
    <col min="2564" max="2564" width="15" style="95" customWidth="1"/>
    <col min="2565" max="2565" width="9.140625" style="95"/>
    <col min="2566" max="2566" width="13.85546875" style="95" bestFit="1" customWidth="1"/>
    <col min="2567" max="2567" width="12.28515625" style="95" bestFit="1" customWidth="1"/>
    <col min="2568" max="2568" width="10.140625" style="95" bestFit="1" customWidth="1"/>
    <col min="2569" max="2816" width="9.140625" style="95"/>
    <col min="2817" max="2817" width="57.28515625" style="95" customWidth="1"/>
    <col min="2818" max="2818" width="15.7109375" style="95" customWidth="1"/>
    <col min="2819" max="2819" width="9.140625" style="95"/>
    <col min="2820" max="2820" width="15" style="95" customWidth="1"/>
    <col min="2821" max="2821" width="9.140625" style="95"/>
    <col min="2822" max="2822" width="13.85546875" style="95" bestFit="1" customWidth="1"/>
    <col min="2823" max="2823" width="12.28515625" style="95" bestFit="1" customWidth="1"/>
    <col min="2824" max="2824" width="10.140625" style="95" bestFit="1" customWidth="1"/>
    <col min="2825" max="3072" width="9.140625" style="95"/>
    <col min="3073" max="3073" width="57.28515625" style="95" customWidth="1"/>
    <col min="3074" max="3074" width="15.7109375" style="95" customWidth="1"/>
    <col min="3075" max="3075" width="9.140625" style="95"/>
    <col min="3076" max="3076" width="15" style="95" customWidth="1"/>
    <col min="3077" max="3077" width="9.140625" style="95"/>
    <col min="3078" max="3078" width="13.85546875" style="95" bestFit="1" customWidth="1"/>
    <col min="3079" max="3079" width="12.28515625" style="95" bestFit="1" customWidth="1"/>
    <col min="3080" max="3080" width="10.140625" style="95" bestFit="1" customWidth="1"/>
    <col min="3081" max="3328" width="9.140625" style="95"/>
    <col min="3329" max="3329" width="57.28515625" style="95" customWidth="1"/>
    <col min="3330" max="3330" width="15.7109375" style="95" customWidth="1"/>
    <col min="3331" max="3331" width="9.140625" style="95"/>
    <col min="3332" max="3332" width="15" style="95" customWidth="1"/>
    <col min="3333" max="3333" width="9.140625" style="95"/>
    <col min="3334" max="3334" width="13.85546875" style="95" bestFit="1" customWidth="1"/>
    <col min="3335" max="3335" width="12.28515625" style="95" bestFit="1" customWidth="1"/>
    <col min="3336" max="3336" width="10.140625" style="95" bestFit="1" customWidth="1"/>
    <col min="3337" max="3584" width="9.140625" style="95"/>
    <col min="3585" max="3585" width="57.28515625" style="95" customWidth="1"/>
    <col min="3586" max="3586" width="15.7109375" style="95" customWidth="1"/>
    <col min="3587" max="3587" width="9.140625" style="95"/>
    <col min="3588" max="3588" width="15" style="95" customWidth="1"/>
    <col min="3589" max="3589" width="9.140625" style="95"/>
    <col min="3590" max="3590" width="13.85546875" style="95" bestFit="1" customWidth="1"/>
    <col min="3591" max="3591" width="12.28515625" style="95" bestFit="1" customWidth="1"/>
    <col min="3592" max="3592" width="10.140625" style="95" bestFit="1" customWidth="1"/>
    <col min="3593" max="3840" width="9.140625" style="95"/>
    <col min="3841" max="3841" width="57.28515625" style="95" customWidth="1"/>
    <col min="3842" max="3842" width="15.7109375" style="95" customWidth="1"/>
    <col min="3843" max="3843" width="9.140625" style="95"/>
    <col min="3844" max="3844" width="15" style="95" customWidth="1"/>
    <col min="3845" max="3845" width="9.140625" style="95"/>
    <col min="3846" max="3846" width="13.85546875" style="95" bestFit="1" customWidth="1"/>
    <col min="3847" max="3847" width="12.28515625" style="95" bestFit="1" customWidth="1"/>
    <col min="3848" max="3848" width="10.140625" style="95" bestFit="1" customWidth="1"/>
    <col min="3849" max="4096" width="9.140625" style="95"/>
    <col min="4097" max="4097" width="57.28515625" style="95" customWidth="1"/>
    <col min="4098" max="4098" width="15.7109375" style="95" customWidth="1"/>
    <col min="4099" max="4099" width="9.140625" style="95"/>
    <col min="4100" max="4100" width="15" style="95" customWidth="1"/>
    <col min="4101" max="4101" width="9.140625" style="95"/>
    <col min="4102" max="4102" width="13.85546875" style="95" bestFit="1" customWidth="1"/>
    <col min="4103" max="4103" width="12.28515625" style="95" bestFit="1" customWidth="1"/>
    <col min="4104" max="4104" width="10.140625" style="95" bestFit="1" customWidth="1"/>
    <col min="4105" max="4352" width="9.140625" style="95"/>
    <col min="4353" max="4353" width="57.28515625" style="95" customWidth="1"/>
    <col min="4354" max="4354" width="15.7109375" style="95" customWidth="1"/>
    <col min="4355" max="4355" width="9.140625" style="95"/>
    <col min="4356" max="4356" width="15" style="95" customWidth="1"/>
    <col min="4357" max="4357" width="9.140625" style="95"/>
    <col min="4358" max="4358" width="13.85546875" style="95" bestFit="1" customWidth="1"/>
    <col min="4359" max="4359" width="12.28515625" style="95" bestFit="1" customWidth="1"/>
    <col min="4360" max="4360" width="10.140625" style="95" bestFit="1" customWidth="1"/>
    <col min="4361" max="4608" width="9.140625" style="95"/>
    <col min="4609" max="4609" width="57.28515625" style="95" customWidth="1"/>
    <col min="4610" max="4610" width="15.7109375" style="95" customWidth="1"/>
    <col min="4611" max="4611" width="9.140625" style="95"/>
    <col min="4612" max="4612" width="15" style="95" customWidth="1"/>
    <col min="4613" max="4613" width="9.140625" style="95"/>
    <col min="4614" max="4614" width="13.85546875" style="95" bestFit="1" customWidth="1"/>
    <col min="4615" max="4615" width="12.28515625" style="95" bestFit="1" customWidth="1"/>
    <col min="4616" max="4616" width="10.140625" style="95" bestFit="1" customWidth="1"/>
    <col min="4617" max="4864" width="9.140625" style="95"/>
    <col min="4865" max="4865" width="57.28515625" style="95" customWidth="1"/>
    <col min="4866" max="4866" width="15.7109375" style="95" customWidth="1"/>
    <col min="4867" max="4867" width="9.140625" style="95"/>
    <col min="4868" max="4868" width="15" style="95" customWidth="1"/>
    <col min="4869" max="4869" width="9.140625" style="95"/>
    <col min="4870" max="4870" width="13.85546875" style="95" bestFit="1" customWidth="1"/>
    <col min="4871" max="4871" width="12.28515625" style="95" bestFit="1" customWidth="1"/>
    <col min="4872" max="4872" width="10.140625" style="95" bestFit="1" customWidth="1"/>
    <col min="4873" max="5120" width="9.140625" style="95"/>
    <col min="5121" max="5121" width="57.28515625" style="95" customWidth="1"/>
    <col min="5122" max="5122" width="15.7109375" style="95" customWidth="1"/>
    <col min="5123" max="5123" width="9.140625" style="95"/>
    <col min="5124" max="5124" width="15" style="95" customWidth="1"/>
    <col min="5125" max="5125" width="9.140625" style="95"/>
    <col min="5126" max="5126" width="13.85546875" style="95" bestFit="1" customWidth="1"/>
    <col min="5127" max="5127" width="12.28515625" style="95" bestFit="1" customWidth="1"/>
    <col min="5128" max="5128" width="10.140625" style="95" bestFit="1" customWidth="1"/>
    <col min="5129" max="5376" width="9.140625" style="95"/>
    <col min="5377" max="5377" width="57.28515625" style="95" customWidth="1"/>
    <col min="5378" max="5378" width="15.7109375" style="95" customWidth="1"/>
    <col min="5379" max="5379" width="9.140625" style="95"/>
    <col min="5380" max="5380" width="15" style="95" customWidth="1"/>
    <col min="5381" max="5381" width="9.140625" style="95"/>
    <col min="5382" max="5382" width="13.85546875" style="95" bestFit="1" customWidth="1"/>
    <col min="5383" max="5383" width="12.28515625" style="95" bestFit="1" customWidth="1"/>
    <col min="5384" max="5384" width="10.140625" style="95" bestFit="1" customWidth="1"/>
    <col min="5385" max="5632" width="9.140625" style="95"/>
    <col min="5633" max="5633" width="57.28515625" style="95" customWidth="1"/>
    <col min="5634" max="5634" width="15.7109375" style="95" customWidth="1"/>
    <col min="5635" max="5635" width="9.140625" style="95"/>
    <col min="5636" max="5636" width="15" style="95" customWidth="1"/>
    <col min="5637" max="5637" width="9.140625" style="95"/>
    <col min="5638" max="5638" width="13.85546875" style="95" bestFit="1" customWidth="1"/>
    <col min="5639" max="5639" width="12.28515625" style="95" bestFit="1" customWidth="1"/>
    <col min="5640" max="5640" width="10.140625" style="95" bestFit="1" customWidth="1"/>
    <col min="5641" max="5888" width="9.140625" style="95"/>
    <col min="5889" max="5889" width="57.28515625" style="95" customWidth="1"/>
    <col min="5890" max="5890" width="15.7109375" style="95" customWidth="1"/>
    <col min="5891" max="5891" width="9.140625" style="95"/>
    <col min="5892" max="5892" width="15" style="95" customWidth="1"/>
    <col min="5893" max="5893" width="9.140625" style="95"/>
    <col min="5894" max="5894" width="13.85546875" style="95" bestFit="1" customWidth="1"/>
    <col min="5895" max="5895" width="12.28515625" style="95" bestFit="1" customWidth="1"/>
    <col min="5896" max="5896" width="10.140625" style="95" bestFit="1" customWidth="1"/>
    <col min="5897" max="6144" width="9.140625" style="95"/>
    <col min="6145" max="6145" width="57.28515625" style="95" customWidth="1"/>
    <col min="6146" max="6146" width="15.7109375" style="95" customWidth="1"/>
    <col min="6147" max="6147" width="9.140625" style="95"/>
    <col min="6148" max="6148" width="15" style="95" customWidth="1"/>
    <col min="6149" max="6149" width="9.140625" style="95"/>
    <col min="6150" max="6150" width="13.85546875" style="95" bestFit="1" customWidth="1"/>
    <col min="6151" max="6151" width="12.28515625" style="95" bestFit="1" customWidth="1"/>
    <col min="6152" max="6152" width="10.140625" style="95" bestFit="1" customWidth="1"/>
    <col min="6153" max="6400" width="9.140625" style="95"/>
    <col min="6401" max="6401" width="57.28515625" style="95" customWidth="1"/>
    <col min="6402" max="6402" width="15.7109375" style="95" customWidth="1"/>
    <col min="6403" max="6403" width="9.140625" style="95"/>
    <col min="6404" max="6404" width="15" style="95" customWidth="1"/>
    <col min="6405" max="6405" width="9.140625" style="95"/>
    <col min="6406" max="6406" width="13.85546875" style="95" bestFit="1" customWidth="1"/>
    <col min="6407" max="6407" width="12.28515625" style="95" bestFit="1" customWidth="1"/>
    <col min="6408" max="6408" width="10.140625" style="95" bestFit="1" customWidth="1"/>
    <col min="6409" max="6656" width="9.140625" style="95"/>
    <col min="6657" max="6657" width="57.28515625" style="95" customWidth="1"/>
    <col min="6658" max="6658" width="15.7109375" style="95" customWidth="1"/>
    <col min="6659" max="6659" width="9.140625" style="95"/>
    <col min="6660" max="6660" width="15" style="95" customWidth="1"/>
    <col min="6661" max="6661" width="9.140625" style="95"/>
    <col min="6662" max="6662" width="13.85546875" style="95" bestFit="1" customWidth="1"/>
    <col min="6663" max="6663" width="12.28515625" style="95" bestFit="1" customWidth="1"/>
    <col min="6664" max="6664" width="10.140625" style="95" bestFit="1" customWidth="1"/>
    <col min="6665" max="6912" width="9.140625" style="95"/>
    <col min="6913" max="6913" width="57.28515625" style="95" customWidth="1"/>
    <col min="6914" max="6914" width="15.7109375" style="95" customWidth="1"/>
    <col min="6915" max="6915" width="9.140625" style="95"/>
    <col min="6916" max="6916" width="15" style="95" customWidth="1"/>
    <col min="6917" max="6917" width="9.140625" style="95"/>
    <col min="6918" max="6918" width="13.85546875" style="95" bestFit="1" customWidth="1"/>
    <col min="6919" max="6919" width="12.28515625" style="95" bestFit="1" customWidth="1"/>
    <col min="6920" max="6920" width="10.140625" style="95" bestFit="1" customWidth="1"/>
    <col min="6921" max="7168" width="9.140625" style="95"/>
    <col min="7169" max="7169" width="57.28515625" style="95" customWidth="1"/>
    <col min="7170" max="7170" width="15.7109375" style="95" customWidth="1"/>
    <col min="7171" max="7171" width="9.140625" style="95"/>
    <col min="7172" max="7172" width="15" style="95" customWidth="1"/>
    <col min="7173" max="7173" width="9.140625" style="95"/>
    <col min="7174" max="7174" width="13.85546875" style="95" bestFit="1" customWidth="1"/>
    <col min="7175" max="7175" width="12.28515625" style="95" bestFit="1" customWidth="1"/>
    <col min="7176" max="7176" width="10.140625" style="95" bestFit="1" customWidth="1"/>
    <col min="7177" max="7424" width="9.140625" style="95"/>
    <col min="7425" max="7425" width="57.28515625" style="95" customWidth="1"/>
    <col min="7426" max="7426" width="15.7109375" style="95" customWidth="1"/>
    <col min="7427" max="7427" width="9.140625" style="95"/>
    <col min="7428" max="7428" width="15" style="95" customWidth="1"/>
    <col min="7429" max="7429" width="9.140625" style="95"/>
    <col min="7430" max="7430" width="13.85546875" style="95" bestFit="1" customWidth="1"/>
    <col min="7431" max="7431" width="12.28515625" style="95" bestFit="1" customWidth="1"/>
    <col min="7432" max="7432" width="10.140625" style="95" bestFit="1" customWidth="1"/>
    <col min="7433" max="7680" width="9.140625" style="95"/>
    <col min="7681" max="7681" width="57.28515625" style="95" customWidth="1"/>
    <col min="7682" max="7682" width="15.7109375" style="95" customWidth="1"/>
    <col min="7683" max="7683" width="9.140625" style="95"/>
    <col min="7684" max="7684" width="15" style="95" customWidth="1"/>
    <col min="7685" max="7685" width="9.140625" style="95"/>
    <col min="7686" max="7686" width="13.85546875" style="95" bestFit="1" customWidth="1"/>
    <col min="7687" max="7687" width="12.28515625" style="95" bestFit="1" customWidth="1"/>
    <col min="7688" max="7688" width="10.140625" style="95" bestFit="1" customWidth="1"/>
    <col min="7689" max="7936" width="9.140625" style="95"/>
    <col min="7937" max="7937" width="57.28515625" style="95" customWidth="1"/>
    <col min="7938" max="7938" width="15.7109375" style="95" customWidth="1"/>
    <col min="7939" max="7939" width="9.140625" style="95"/>
    <col min="7940" max="7940" width="15" style="95" customWidth="1"/>
    <col min="7941" max="7941" width="9.140625" style="95"/>
    <col min="7942" max="7942" width="13.85546875" style="95" bestFit="1" customWidth="1"/>
    <col min="7943" max="7943" width="12.28515625" style="95" bestFit="1" customWidth="1"/>
    <col min="7944" max="7944" width="10.140625" style="95" bestFit="1" customWidth="1"/>
    <col min="7945" max="8192" width="9.140625" style="95"/>
    <col min="8193" max="8193" width="57.28515625" style="95" customWidth="1"/>
    <col min="8194" max="8194" width="15.7109375" style="95" customWidth="1"/>
    <col min="8195" max="8195" width="9.140625" style="95"/>
    <col min="8196" max="8196" width="15" style="95" customWidth="1"/>
    <col min="8197" max="8197" width="9.140625" style="95"/>
    <col min="8198" max="8198" width="13.85546875" style="95" bestFit="1" customWidth="1"/>
    <col min="8199" max="8199" width="12.28515625" style="95" bestFit="1" customWidth="1"/>
    <col min="8200" max="8200" width="10.140625" style="95" bestFit="1" customWidth="1"/>
    <col min="8201" max="8448" width="9.140625" style="95"/>
    <col min="8449" max="8449" width="57.28515625" style="95" customWidth="1"/>
    <col min="8450" max="8450" width="15.7109375" style="95" customWidth="1"/>
    <col min="8451" max="8451" width="9.140625" style="95"/>
    <col min="8452" max="8452" width="15" style="95" customWidth="1"/>
    <col min="8453" max="8453" width="9.140625" style="95"/>
    <col min="8454" max="8454" width="13.85546875" style="95" bestFit="1" customWidth="1"/>
    <col min="8455" max="8455" width="12.28515625" style="95" bestFit="1" customWidth="1"/>
    <col min="8456" max="8456" width="10.140625" style="95" bestFit="1" customWidth="1"/>
    <col min="8457" max="8704" width="9.140625" style="95"/>
    <col min="8705" max="8705" width="57.28515625" style="95" customWidth="1"/>
    <col min="8706" max="8706" width="15.7109375" style="95" customWidth="1"/>
    <col min="8707" max="8707" width="9.140625" style="95"/>
    <col min="8708" max="8708" width="15" style="95" customWidth="1"/>
    <col min="8709" max="8709" width="9.140625" style="95"/>
    <col min="8710" max="8710" width="13.85546875" style="95" bestFit="1" customWidth="1"/>
    <col min="8711" max="8711" width="12.28515625" style="95" bestFit="1" customWidth="1"/>
    <col min="8712" max="8712" width="10.140625" style="95" bestFit="1" customWidth="1"/>
    <col min="8713" max="8960" width="9.140625" style="95"/>
    <col min="8961" max="8961" width="57.28515625" style="95" customWidth="1"/>
    <col min="8962" max="8962" width="15.7109375" style="95" customWidth="1"/>
    <col min="8963" max="8963" width="9.140625" style="95"/>
    <col min="8964" max="8964" width="15" style="95" customWidth="1"/>
    <col min="8965" max="8965" width="9.140625" style="95"/>
    <col min="8966" max="8966" width="13.85546875" style="95" bestFit="1" customWidth="1"/>
    <col min="8967" max="8967" width="12.28515625" style="95" bestFit="1" customWidth="1"/>
    <col min="8968" max="8968" width="10.140625" style="95" bestFit="1" customWidth="1"/>
    <col min="8969" max="9216" width="9.140625" style="95"/>
    <col min="9217" max="9217" width="57.28515625" style="95" customWidth="1"/>
    <col min="9218" max="9218" width="15.7109375" style="95" customWidth="1"/>
    <col min="9219" max="9219" width="9.140625" style="95"/>
    <col min="9220" max="9220" width="15" style="95" customWidth="1"/>
    <col min="9221" max="9221" width="9.140625" style="95"/>
    <col min="9222" max="9222" width="13.85546875" style="95" bestFit="1" customWidth="1"/>
    <col min="9223" max="9223" width="12.28515625" style="95" bestFit="1" customWidth="1"/>
    <col min="9224" max="9224" width="10.140625" style="95" bestFit="1" customWidth="1"/>
    <col min="9225" max="9472" width="9.140625" style="95"/>
    <col min="9473" max="9473" width="57.28515625" style="95" customWidth="1"/>
    <col min="9474" max="9474" width="15.7109375" style="95" customWidth="1"/>
    <col min="9475" max="9475" width="9.140625" style="95"/>
    <col min="9476" max="9476" width="15" style="95" customWidth="1"/>
    <col min="9477" max="9477" width="9.140625" style="95"/>
    <col min="9478" max="9478" width="13.85546875" style="95" bestFit="1" customWidth="1"/>
    <col min="9479" max="9479" width="12.28515625" style="95" bestFit="1" customWidth="1"/>
    <col min="9480" max="9480" width="10.140625" style="95" bestFit="1" customWidth="1"/>
    <col min="9481" max="9728" width="9.140625" style="95"/>
    <col min="9729" max="9729" width="57.28515625" style="95" customWidth="1"/>
    <col min="9730" max="9730" width="15.7109375" style="95" customWidth="1"/>
    <col min="9731" max="9731" width="9.140625" style="95"/>
    <col min="9732" max="9732" width="15" style="95" customWidth="1"/>
    <col min="9733" max="9733" width="9.140625" style="95"/>
    <col min="9734" max="9734" width="13.85546875" style="95" bestFit="1" customWidth="1"/>
    <col min="9735" max="9735" width="12.28515625" style="95" bestFit="1" customWidth="1"/>
    <col min="9736" max="9736" width="10.140625" style="95" bestFit="1" customWidth="1"/>
    <col min="9737" max="9984" width="9.140625" style="95"/>
    <col min="9985" max="9985" width="57.28515625" style="95" customWidth="1"/>
    <col min="9986" max="9986" width="15.7109375" style="95" customWidth="1"/>
    <col min="9987" max="9987" width="9.140625" style="95"/>
    <col min="9988" max="9988" width="15" style="95" customWidth="1"/>
    <col min="9989" max="9989" width="9.140625" style="95"/>
    <col min="9990" max="9990" width="13.85546875" style="95" bestFit="1" customWidth="1"/>
    <col min="9991" max="9991" width="12.28515625" style="95" bestFit="1" customWidth="1"/>
    <col min="9992" max="9992" width="10.140625" style="95" bestFit="1" customWidth="1"/>
    <col min="9993" max="10240" width="9.140625" style="95"/>
    <col min="10241" max="10241" width="57.28515625" style="95" customWidth="1"/>
    <col min="10242" max="10242" width="15.7109375" style="95" customWidth="1"/>
    <col min="10243" max="10243" width="9.140625" style="95"/>
    <col min="10244" max="10244" width="15" style="95" customWidth="1"/>
    <col min="10245" max="10245" width="9.140625" style="95"/>
    <col min="10246" max="10246" width="13.85546875" style="95" bestFit="1" customWidth="1"/>
    <col min="10247" max="10247" width="12.28515625" style="95" bestFit="1" customWidth="1"/>
    <col min="10248" max="10248" width="10.140625" style="95" bestFit="1" customWidth="1"/>
    <col min="10249" max="10496" width="9.140625" style="95"/>
    <col min="10497" max="10497" width="57.28515625" style="95" customWidth="1"/>
    <col min="10498" max="10498" width="15.7109375" style="95" customWidth="1"/>
    <col min="10499" max="10499" width="9.140625" style="95"/>
    <col min="10500" max="10500" width="15" style="95" customWidth="1"/>
    <col min="10501" max="10501" width="9.140625" style="95"/>
    <col min="10502" max="10502" width="13.85546875" style="95" bestFit="1" customWidth="1"/>
    <col min="10503" max="10503" width="12.28515625" style="95" bestFit="1" customWidth="1"/>
    <col min="10504" max="10504" width="10.140625" style="95" bestFit="1" customWidth="1"/>
    <col min="10505" max="10752" width="9.140625" style="95"/>
    <col min="10753" max="10753" width="57.28515625" style="95" customWidth="1"/>
    <col min="10754" max="10754" width="15.7109375" style="95" customWidth="1"/>
    <col min="10755" max="10755" width="9.140625" style="95"/>
    <col min="10756" max="10756" width="15" style="95" customWidth="1"/>
    <col min="10757" max="10757" width="9.140625" style="95"/>
    <col min="10758" max="10758" width="13.85546875" style="95" bestFit="1" customWidth="1"/>
    <col min="10759" max="10759" width="12.28515625" style="95" bestFit="1" customWidth="1"/>
    <col min="10760" max="10760" width="10.140625" style="95" bestFit="1" customWidth="1"/>
    <col min="10761" max="11008" width="9.140625" style="95"/>
    <col min="11009" max="11009" width="57.28515625" style="95" customWidth="1"/>
    <col min="11010" max="11010" width="15.7109375" style="95" customWidth="1"/>
    <col min="11011" max="11011" width="9.140625" style="95"/>
    <col min="11012" max="11012" width="15" style="95" customWidth="1"/>
    <col min="11013" max="11013" width="9.140625" style="95"/>
    <col min="11014" max="11014" width="13.85546875" style="95" bestFit="1" customWidth="1"/>
    <col min="11015" max="11015" width="12.28515625" style="95" bestFit="1" customWidth="1"/>
    <col min="11016" max="11016" width="10.140625" style="95" bestFit="1" customWidth="1"/>
    <col min="11017" max="11264" width="9.140625" style="95"/>
    <col min="11265" max="11265" width="57.28515625" style="95" customWidth="1"/>
    <col min="11266" max="11266" width="15.7109375" style="95" customWidth="1"/>
    <col min="11267" max="11267" width="9.140625" style="95"/>
    <col min="11268" max="11268" width="15" style="95" customWidth="1"/>
    <col min="11269" max="11269" width="9.140625" style="95"/>
    <col min="11270" max="11270" width="13.85546875" style="95" bestFit="1" customWidth="1"/>
    <col min="11271" max="11271" width="12.28515625" style="95" bestFit="1" customWidth="1"/>
    <col min="11272" max="11272" width="10.140625" style="95" bestFit="1" customWidth="1"/>
    <col min="11273" max="11520" width="9.140625" style="95"/>
    <col min="11521" max="11521" width="57.28515625" style="95" customWidth="1"/>
    <col min="11522" max="11522" width="15.7109375" style="95" customWidth="1"/>
    <col min="11523" max="11523" width="9.140625" style="95"/>
    <col min="11524" max="11524" width="15" style="95" customWidth="1"/>
    <col min="11525" max="11525" width="9.140625" style="95"/>
    <col min="11526" max="11526" width="13.85546875" style="95" bestFit="1" customWidth="1"/>
    <col min="11527" max="11527" width="12.28515625" style="95" bestFit="1" customWidth="1"/>
    <col min="11528" max="11528" width="10.140625" style="95" bestFit="1" customWidth="1"/>
    <col min="11529" max="11776" width="9.140625" style="95"/>
    <col min="11777" max="11777" width="57.28515625" style="95" customWidth="1"/>
    <col min="11778" max="11778" width="15.7109375" style="95" customWidth="1"/>
    <col min="11779" max="11779" width="9.140625" style="95"/>
    <col min="11780" max="11780" width="15" style="95" customWidth="1"/>
    <col min="11781" max="11781" width="9.140625" style="95"/>
    <col min="11782" max="11782" width="13.85546875" style="95" bestFit="1" customWidth="1"/>
    <col min="11783" max="11783" width="12.28515625" style="95" bestFit="1" customWidth="1"/>
    <col min="11784" max="11784" width="10.140625" style="95" bestFit="1" customWidth="1"/>
    <col min="11785" max="12032" width="9.140625" style="95"/>
    <col min="12033" max="12033" width="57.28515625" style="95" customWidth="1"/>
    <col min="12034" max="12034" width="15.7109375" style="95" customWidth="1"/>
    <col min="12035" max="12035" width="9.140625" style="95"/>
    <col min="12036" max="12036" width="15" style="95" customWidth="1"/>
    <col min="12037" max="12037" width="9.140625" style="95"/>
    <col min="12038" max="12038" width="13.85546875" style="95" bestFit="1" customWidth="1"/>
    <col min="12039" max="12039" width="12.28515625" style="95" bestFit="1" customWidth="1"/>
    <col min="12040" max="12040" width="10.140625" style="95" bestFit="1" customWidth="1"/>
    <col min="12041" max="12288" width="9.140625" style="95"/>
    <col min="12289" max="12289" width="57.28515625" style="95" customWidth="1"/>
    <col min="12290" max="12290" width="15.7109375" style="95" customWidth="1"/>
    <col min="12291" max="12291" width="9.140625" style="95"/>
    <col min="12292" max="12292" width="15" style="95" customWidth="1"/>
    <col min="12293" max="12293" width="9.140625" style="95"/>
    <col min="12294" max="12294" width="13.85546875" style="95" bestFit="1" customWidth="1"/>
    <col min="12295" max="12295" width="12.28515625" style="95" bestFit="1" customWidth="1"/>
    <col min="12296" max="12296" width="10.140625" style="95" bestFit="1" customWidth="1"/>
    <col min="12297" max="12544" width="9.140625" style="95"/>
    <col min="12545" max="12545" width="57.28515625" style="95" customWidth="1"/>
    <col min="12546" max="12546" width="15.7109375" style="95" customWidth="1"/>
    <col min="12547" max="12547" width="9.140625" style="95"/>
    <col min="12548" max="12548" width="15" style="95" customWidth="1"/>
    <col min="12549" max="12549" width="9.140625" style="95"/>
    <col min="12550" max="12550" width="13.85546875" style="95" bestFit="1" customWidth="1"/>
    <col min="12551" max="12551" width="12.28515625" style="95" bestFit="1" customWidth="1"/>
    <col min="12552" max="12552" width="10.140625" style="95" bestFit="1" customWidth="1"/>
    <col min="12553" max="12800" width="9.140625" style="95"/>
    <col min="12801" max="12801" width="57.28515625" style="95" customWidth="1"/>
    <col min="12802" max="12802" width="15.7109375" style="95" customWidth="1"/>
    <col min="12803" max="12803" width="9.140625" style="95"/>
    <col min="12804" max="12804" width="15" style="95" customWidth="1"/>
    <col min="12805" max="12805" width="9.140625" style="95"/>
    <col min="12806" max="12806" width="13.85546875" style="95" bestFit="1" customWidth="1"/>
    <col min="12807" max="12807" width="12.28515625" style="95" bestFit="1" customWidth="1"/>
    <col min="12808" max="12808" width="10.140625" style="95" bestFit="1" customWidth="1"/>
    <col min="12809" max="13056" width="9.140625" style="95"/>
    <col min="13057" max="13057" width="57.28515625" style="95" customWidth="1"/>
    <col min="13058" max="13058" width="15.7109375" style="95" customWidth="1"/>
    <col min="13059" max="13059" width="9.140625" style="95"/>
    <col min="13060" max="13060" width="15" style="95" customWidth="1"/>
    <col min="13061" max="13061" width="9.140625" style="95"/>
    <col min="13062" max="13062" width="13.85546875" style="95" bestFit="1" customWidth="1"/>
    <col min="13063" max="13063" width="12.28515625" style="95" bestFit="1" customWidth="1"/>
    <col min="13064" max="13064" width="10.140625" style="95" bestFit="1" customWidth="1"/>
    <col min="13065" max="13312" width="9.140625" style="95"/>
    <col min="13313" max="13313" width="57.28515625" style="95" customWidth="1"/>
    <col min="13314" max="13314" width="15.7109375" style="95" customWidth="1"/>
    <col min="13315" max="13315" width="9.140625" style="95"/>
    <col min="13316" max="13316" width="15" style="95" customWidth="1"/>
    <col min="13317" max="13317" width="9.140625" style="95"/>
    <col min="13318" max="13318" width="13.85546875" style="95" bestFit="1" customWidth="1"/>
    <col min="13319" max="13319" width="12.28515625" style="95" bestFit="1" customWidth="1"/>
    <col min="13320" max="13320" width="10.140625" style="95" bestFit="1" customWidth="1"/>
    <col min="13321" max="13568" width="9.140625" style="95"/>
    <col min="13569" max="13569" width="57.28515625" style="95" customWidth="1"/>
    <col min="13570" max="13570" width="15.7109375" style="95" customWidth="1"/>
    <col min="13571" max="13571" width="9.140625" style="95"/>
    <col min="13572" max="13572" width="15" style="95" customWidth="1"/>
    <col min="13573" max="13573" width="9.140625" style="95"/>
    <col min="13574" max="13574" width="13.85546875" style="95" bestFit="1" customWidth="1"/>
    <col min="13575" max="13575" width="12.28515625" style="95" bestFit="1" customWidth="1"/>
    <col min="13576" max="13576" width="10.140625" style="95" bestFit="1" customWidth="1"/>
    <col min="13577" max="13824" width="9.140625" style="95"/>
    <col min="13825" max="13825" width="57.28515625" style="95" customWidth="1"/>
    <col min="13826" max="13826" width="15.7109375" style="95" customWidth="1"/>
    <col min="13827" max="13827" width="9.140625" style="95"/>
    <col min="13828" max="13828" width="15" style="95" customWidth="1"/>
    <col min="13829" max="13829" width="9.140625" style="95"/>
    <col min="13830" max="13830" width="13.85546875" style="95" bestFit="1" customWidth="1"/>
    <col min="13831" max="13831" width="12.28515625" style="95" bestFit="1" customWidth="1"/>
    <col min="13832" max="13832" width="10.140625" style="95" bestFit="1" customWidth="1"/>
    <col min="13833" max="14080" width="9.140625" style="95"/>
    <col min="14081" max="14081" width="57.28515625" style="95" customWidth="1"/>
    <col min="14082" max="14082" width="15.7109375" style="95" customWidth="1"/>
    <col min="14083" max="14083" width="9.140625" style="95"/>
    <col min="14084" max="14084" width="15" style="95" customWidth="1"/>
    <col min="14085" max="14085" width="9.140625" style="95"/>
    <col min="14086" max="14086" width="13.85546875" style="95" bestFit="1" customWidth="1"/>
    <col min="14087" max="14087" width="12.28515625" style="95" bestFit="1" customWidth="1"/>
    <col min="14088" max="14088" width="10.140625" style="95" bestFit="1" customWidth="1"/>
    <col min="14089" max="14336" width="9.140625" style="95"/>
    <col min="14337" max="14337" width="57.28515625" style="95" customWidth="1"/>
    <col min="14338" max="14338" width="15.7109375" style="95" customWidth="1"/>
    <col min="14339" max="14339" width="9.140625" style="95"/>
    <col min="14340" max="14340" width="15" style="95" customWidth="1"/>
    <col min="14341" max="14341" width="9.140625" style="95"/>
    <col min="14342" max="14342" width="13.85546875" style="95" bestFit="1" customWidth="1"/>
    <col min="14343" max="14343" width="12.28515625" style="95" bestFit="1" customWidth="1"/>
    <col min="14344" max="14344" width="10.140625" style="95" bestFit="1" customWidth="1"/>
    <col min="14345" max="14592" width="9.140625" style="95"/>
    <col min="14593" max="14593" width="57.28515625" style="95" customWidth="1"/>
    <col min="14594" max="14594" width="15.7109375" style="95" customWidth="1"/>
    <col min="14595" max="14595" width="9.140625" style="95"/>
    <col min="14596" max="14596" width="15" style="95" customWidth="1"/>
    <col min="14597" max="14597" width="9.140625" style="95"/>
    <col min="14598" max="14598" width="13.85546875" style="95" bestFit="1" customWidth="1"/>
    <col min="14599" max="14599" width="12.28515625" style="95" bestFit="1" customWidth="1"/>
    <col min="14600" max="14600" width="10.140625" style="95" bestFit="1" customWidth="1"/>
    <col min="14601" max="14848" width="9.140625" style="95"/>
    <col min="14849" max="14849" width="57.28515625" style="95" customWidth="1"/>
    <col min="14850" max="14850" width="15.7109375" style="95" customWidth="1"/>
    <col min="14851" max="14851" width="9.140625" style="95"/>
    <col min="14852" max="14852" width="15" style="95" customWidth="1"/>
    <col min="14853" max="14853" width="9.140625" style="95"/>
    <col min="14854" max="14854" width="13.85546875" style="95" bestFit="1" customWidth="1"/>
    <col min="14855" max="14855" width="12.28515625" style="95" bestFit="1" customWidth="1"/>
    <col min="14856" max="14856" width="10.140625" style="95" bestFit="1" customWidth="1"/>
    <col min="14857" max="15104" width="9.140625" style="95"/>
    <col min="15105" max="15105" width="57.28515625" style="95" customWidth="1"/>
    <col min="15106" max="15106" width="15.7109375" style="95" customWidth="1"/>
    <col min="15107" max="15107" width="9.140625" style="95"/>
    <col min="15108" max="15108" width="15" style="95" customWidth="1"/>
    <col min="15109" max="15109" width="9.140625" style="95"/>
    <col min="15110" max="15110" width="13.85546875" style="95" bestFit="1" customWidth="1"/>
    <col min="15111" max="15111" width="12.28515625" style="95" bestFit="1" customWidth="1"/>
    <col min="15112" max="15112" width="10.140625" style="95" bestFit="1" customWidth="1"/>
    <col min="15113" max="15360" width="9.140625" style="95"/>
    <col min="15361" max="15361" width="57.28515625" style="95" customWidth="1"/>
    <col min="15362" max="15362" width="15.7109375" style="95" customWidth="1"/>
    <col min="15363" max="15363" width="9.140625" style="95"/>
    <col min="15364" max="15364" width="15" style="95" customWidth="1"/>
    <col min="15365" max="15365" width="9.140625" style="95"/>
    <col min="15366" max="15366" width="13.85546875" style="95" bestFit="1" customWidth="1"/>
    <col min="15367" max="15367" width="12.28515625" style="95" bestFit="1" customWidth="1"/>
    <col min="15368" max="15368" width="10.140625" style="95" bestFit="1" customWidth="1"/>
    <col min="15369" max="15616" width="9.140625" style="95"/>
    <col min="15617" max="15617" width="57.28515625" style="95" customWidth="1"/>
    <col min="15618" max="15618" width="15.7109375" style="95" customWidth="1"/>
    <col min="15619" max="15619" width="9.140625" style="95"/>
    <col min="15620" max="15620" width="15" style="95" customWidth="1"/>
    <col min="15621" max="15621" width="9.140625" style="95"/>
    <col min="15622" max="15622" width="13.85546875" style="95" bestFit="1" customWidth="1"/>
    <col min="15623" max="15623" width="12.28515625" style="95" bestFit="1" customWidth="1"/>
    <col min="15624" max="15624" width="10.140625" style="95" bestFit="1" customWidth="1"/>
    <col min="15625" max="15872" width="9.140625" style="95"/>
    <col min="15873" max="15873" width="57.28515625" style="95" customWidth="1"/>
    <col min="15874" max="15874" width="15.7109375" style="95" customWidth="1"/>
    <col min="15875" max="15875" width="9.140625" style="95"/>
    <col min="15876" max="15876" width="15" style="95" customWidth="1"/>
    <col min="15877" max="15877" width="9.140625" style="95"/>
    <col min="15878" max="15878" width="13.85546875" style="95" bestFit="1" customWidth="1"/>
    <col min="15879" max="15879" width="12.28515625" style="95" bestFit="1" customWidth="1"/>
    <col min="15880" max="15880" width="10.140625" style="95" bestFit="1" customWidth="1"/>
    <col min="15881" max="16128" width="9.140625" style="95"/>
    <col min="16129" max="16129" width="57.28515625" style="95" customWidth="1"/>
    <col min="16130" max="16130" width="15.7109375" style="95" customWidth="1"/>
    <col min="16131" max="16131" width="9.140625" style="95"/>
    <col min="16132" max="16132" width="15" style="95" customWidth="1"/>
    <col min="16133" max="16133" width="9.140625" style="95"/>
    <col min="16134" max="16134" width="13.85546875" style="95" bestFit="1" customWidth="1"/>
    <col min="16135" max="16135" width="12.28515625" style="95" bestFit="1" customWidth="1"/>
    <col min="16136" max="16136" width="10.140625" style="95" bestFit="1" customWidth="1"/>
    <col min="16137" max="16384" width="9.140625" style="95"/>
  </cols>
  <sheetData>
    <row r="1" spans="1:4" ht="58.5" customHeight="1" x14ac:dyDescent="0.2">
      <c r="A1" s="93" t="s">
        <v>86</v>
      </c>
      <c r="B1" s="94"/>
      <c r="C1" s="94"/>
      <c r="D1" s="94"/>
    </row>
    <row r="3" spans="1:4" x14ac:dyDescent="0.2">
      <c r="B3" s="96">
        <v>2021</v>
      </c>
      <c r="C3" s="97"/>
      <c r="D3" s="96">
        <v>2020</v>
      </c>
    </row>
    <row r="5" spans="1:4" x14ac:dyDescent="0.2">
      <c r="A5" s="95" t="s">
        <v>87</v>
      </c>
    </row>
    <row r="7" spans="1:4" x14ac:dyDescent="0.2">
      <c r="A7" s="98" t="s">
        <v>88</v>
      </c>
      <c r="B7" s="99">
        <f>+[1]Est_result!D42</f>
        <v>639871.82791150629</v>
      </c>
      <c r="C7" s="100"/>
      <c r="D7" s="99">
        <v>762748.75347870286</v>
      </c>
    </row>
    <row r="8" spans="1:4" x14ac:dyDescent="0.2">
      <c r="B8" s="101"/>
      <c r="C8" s="102"/>
      <c r="D8" s="101"/>
    </row>
    <row r="9" spans="1:4" x14ac:dyDescent="0.2">
      <c r="A9" s="95" t="s">
        <v>89</v>
      </c>
      <c r="B9" s="101"/>
      <c r="C9" s="102"/>
      <c r="D9" s="101"/>
    </row>
    <row r="10" spans="1:4" x14ac:dyDescent="0.2">
      <c r="B10" s="101"/>
      <c r="C10" s="102"/>
      <c r="D10" s="101"/>
    </row>
    <row r="11" spans="1:4" x14ac:dyDescent="0.2">
      <c r="A11" s="95" t="s">
        <v>90</v>
      </c>
      <c r="B11" s="101">
        <f>-[1]Info_p_flujo!R157</f>
        <v>662460.67000000016</v>
      </c>
      <c r="C11" s="102"/>
      <c r="D11" s="101">
        <v>789169.99999999988</v>
      </c>
    </row>
    <row r="12" spans="1:4" x14ac:dyDescent="0.2">
      <c r="A12" s="95" t="s">
        <v>91</v>
      </c>
      <c r="B12" s="101">
        <f>+[1]Balance!Q43</f>
        <v>0</v>
      </c>
      <c r="C12" s="102"/>
      <c r="D12" s="101">
        <v>0</v>
      </c>
    </row>
    <row r="13" spans="1:4" x14ac:dyDescent="0.2">
      <c r="B13" s="101"/>
      <c r="C13" s="102"/>
      <c r="D13" s="101"/>
    </row>
    <row r="14" spans="1:4" x14ac:dyDescent="0.2">
      <c r="A14" s="95" t="s">
        <v>92</v>
      </c>
      <c r="B14" s="101"/>
      <c r="C14" s="102"/>
      <c r="D14" s="101"/>
    </row>
    <row r="15" spans="1:4" x14ac:dyDescent="0.2">
      <c r="A15" s="95" t="s">
        <v>93</v>
      </c>
      <c r="B15" s="101"/>
      <c r="C15" s="102"/>
      <c r="D15" s="101"/>
    </row>
    <row r="16" spans="1:4" x14ac:dyDescent="0.2">
      <c r="B16" s="101"/>
      <c r="C16" s="102"/>
      <c r="D16" s="101"/>
    </row>
    <row r="17" spans="1:7" x14ac:dyDescent="0.2">
      <c r="A17" s="95" t="s">
        <v>7</v>
      </c>
      <c r="B17" s="101">
        <f>-[1]Balance!Q12</f>
        <v>194905</v>
      </c>
      <c r="C17" s="102"/>
      <c r="D17" s="101">
        <v>-572617.84000000008</v>
      </c>
    </row>
    <row r="18" spans="1:7" x14ac:dyDescent="0.2">
      <c r="A18" s="95" t="s">
        <v>9</v>
      </c>
      <c r="B18" s="101">
        <f>-[1]Balance!Q13</f>
        <v>-469241.96999999881</v>
      </c>
      <c r="C18" s="103"/>
      <c r="D18" s="101">
        <v>-287119.91000000294</v>
      </c>
    </row>
    <row r="19" spans="1:7" x14ac:dyDescent="0.2">
      <c r="A19" s="95" t="s">
        <v>11</v>
      </c>
      <c r="B19" s="101">
        <f>-[1]Balance!Q14</f>
        <v>24892.249999999971</v>
      </c>
      <c r="C19" s="103"/>
      <c r="D19" s="101">
        <v>-744.31999999994878</v>
      </c>
    </row>
    <row r="20" spans="1:7" x14ac:dyDescent="0.2">
      <c r="A20" s="95" t="s">
        <v>94</v>
      </c>
      <c r="B20" s="101">
        <v>0</v>
      </c>
      <c r="C20" s="103"/>
      <c r="D20" s="101">
        <v>0</v>
      </c>
    </row>
    <row r="21" spans="1:7" x14ac:dyDescent="0.2">
      <c r="A21" s="95" t="s">
        <v>95</v>
      </c>
      <c r="B21" s="101">
        <v>0</v>
      </c>
      <c r="C21" s="103"/>
      <c r="D21" s="101">
        <v>0</v>
      </c>
    </row>
    <row r="22" spans="1:7" x14ac:dyDescent="0.2">
      <c r="A22" s="95" t="s">
        <v>96</v>
      </c>
      <c r="B22" s="101">
        <f>+[1]Balance!Q30</f>
        <v>4132445.4600000009</v>
      </c>
      <c r="C22" s="103"/>
      <c r="D22" s="101">
        <v>-467743.03000000026</v>
      </c>
    </row>
    <row r="23" spans="1:7" x14ac:dyDescent="0.2">
      <c r="A23" s="95" t="s">
        <v>97</v>
      </c>
      <c r="B23" s="101">
        <f>+[1]Balance!Q31</f>
        <v>-1307352.4300000004</v>
      </c>
      <c r="C23" s="103"/>
      <c r="D23" s="101">
        <v>924693.08000000054</v>
      </c>
    </row>
    <row r="24" spans="1:7" x14ac:dyDescent="0.2">
      <c r="A24" s="95" t="s">
        <v>98</v>
      </c>
      <c r="B24" s="101">
        <f>+[1]Balance!Q32</f>
        <v>6453.7900000000009</v>
      </c>
      <c r="C24" s="103"/>
      <c r="D24" s="101">
        <v>-3672.2900000000009</v>
      </c>
    </row>
    <row r="25" spans="1:7" x14ac:dyDescent="0.2">
      <c r="A25" s="95" t="s">
        <v>35</v>
      </c>
      <c r="B25" s="101">
        <v>0</v>
      </c>
      <c r="C25" s="103"/>
      <c r="D25" s="101">
        <v>0</v>
      </c>
    </row>
    <row r="26" spans="1:7" x14ac:dyDescent="0.2">
      <c r="A26" s="95" t="s">
        <v>31</v>
      </c>
      <c r="B26" s="101">
        <f>+[1]Balance!Q33</f>
        <v>-138469.49443280278</v>
      </c>
      <c r="C26" s="103"/>
      <c r="D26" s="101">
        <v>-11478.733478700859</v>
      </c>
    </row>
    <row r="27" spans="1:7" x14ac:dyDescent="0.2">
      <c r="A27" s="95" t="s">
        <v>32</v>
      </c>
      <c r="B27" s="104">
        <f>+[1]Balance!Q34</f>
        <v>0</v>
      </c>
      <c r="C27" s="103"/>
      <c r="D27" s="104">
        <v>7.00000000000216E-2</v>
      </c>
    </row>
    <row r="28" spans="1:7" x14ac:dyDescent="0.2">
      <c r="B28" s="101"/>
      <c r="C28" s="102"/>
      <c r="D28" s="101"/>
    </row>
    <row r="29" spans="1:7" x14ac:dyDescent="0.2">
      <c r="A29" s="95" t="s">
        <v>99</v>
      </c>
      <c r="B29" s="101"/>
      <c r="C29" s="102"/>
      <c r="D29" s="101"/>
    </row>
    <row r="30" spans="1:7" x14ac:dyDescent="0.2">
      <c r="A30" s="95" t="s">
        <v>100</v>
      </c>
      <c r="B30" s="104">
        <f>SUM(B7:B27)</f>
        <v>3745965.103478705</v>
      </c>
      <c r="C30" s="103"/>
      <c r="D30" s="104">
        <f>SUM(D7:D27)</f>
        <v>1133235.7799999991</v>
      </c>
      <c r="G30" s="105"/>
    </row>
    <row r="31" spans="1:7" x14ac:dyDescent="0.2">
      <c r="B31" s="101"/>
      <c r="C31" s="102"/>
      <c r="D31" s="101"/>
    </row>
    <row r="32" spans="1:7" x14ac:dyDescent="0.2">
      <c r="A32" s="95" t="s">
        <v>101</v>
      </c>
      <c r="B32" s="101"/>
      <c r="C32" s="102"/>
      <c r="D32" s="101"/>
    </row>
    <row r="33" spans="1:8" x14ac:dyDescent="0.2">
      <c r="A33" s="95" t="s">
        <v>102</v>
      </c>
      <c r="B33" s="101">
        <f>-[1]Info_p_flujo!S122</f>
        <v>-346529.32000000018</v>
      </c>
      <c r="C33" s="103"/>
      <c r="D33" s="101">
        <v>-394561.1100000001</v>
      </c>
    </row>
    <row r="34" spans="1:8" x14ac:dyDescent="0.2">
      <c r="A34" s="95" t="s">
        <v>103</v>
      </c>
      <c r="B34" s="101">
        <f>-[1]Info_p_flujo!S130</f>
        <v>-339454.53000000026</v>
      </c>
      <c r="C34" s="103"/>
      <c r="D34" s="101">
        <v>-129924.26000000024</v>
      </c>
    </row>
    <row r="35" spans="1:8" x14ac:dyDescent="0.2">
      <c r="A35" s="95" t="s">
        <v>104</v>
      </c>
      <c r="B35" s="101">
        <f>-[1]Balance!Q21</f>
        <v>25713.039999999921</v>
      </c>
      <c r="C35" s="103"/>
      <c r="D35" s="101">
        <v>-158828.77999999991</v>
      </c>
    </row>
    <row r="36" spans="1:8" x14ac:dyDescent="0.2">
      <c r="A36" s="95" t="s">
        <v>105</v>
      </c>
      <c r="B36" s="101">
        <f>-[1]Balance!Q20</f>
        <v>0</v>
      </c>
      <c r="C36" s="103"/>
      <c r="D36" s="101">
        <v>0</v>
      </c>
    </row>
    <row r="37" spans="1:8" x14ac:dyDescent="0.2">
      <c r="A37" s="95" t="s">
        <v>106</v>
      </c>
      <c r="B37" s="101">
        <f>-[1]Balance!Q11</f>
        <v>75442.179999999993</v>
      </c>
      <c r="C37" s="103"/>
      <c r="D37" s="101">
        <v>74928.5</v>
      </c>
    </row>
    <row r="38" spans="1:8" x14ac:dyDescent="0.2">
      <c r="A38" s="95" t="s">
        <v>107</v>
      </c>
      <c r="B38" s="104">
        <v>0</v>
      </c>
      <c r="C38" s="103"/>
      <c r="D38" s="104">
        <v>0</v>
      </c>
    </row>
    <row r="39" spans="1:8" x14ac:dyDescent="0.2">
      <c r="A39" s="95" t="s">
        <v>108</v>
      </c>
      <c r="B39" s="101"/>
      <c r="C39" s="102"/>
      <c r="D39" s="101"/>
    </row>
    <row r="40" spans="1:8" x14ac:dyDescent="0.2">
      <c r="A40" s="95" t="s">
        <v>109</v>
      </c>
      <c r="B40" s="104">
        <f>SUM(B33:B38)</f>
        <v>-584828.63000000059</v>
      </c>
      <c r="C40" s="102"/>
      <c r="D40" s="104">
        <f>SUM(D33:D38)</f>
        <v>-608385.65000000026</v>
      </c>
    </row>
    <row r="41" spans="1:8" x14ac:dyDescent="0.2">
      <c r="B41" s="101"/>
      <c r="C41" s="102"/>
      <c r="D41" s="101"/>
    </row>
    <row r="42" spans="1:8" x14ac:dyDescent="0.2">
      <c r="B42" s="101"/>
      <c r="C42" s="102"/>
      <c r="D42" s="101"/>
    </row>
    <row r="43" spans="1:8" x14ac:dyDescent="0.2">
      <c r="A43" s="95" t="s">
        <v>110</v>
      </c>
      <c r="B43" s="101"/>
      <c r="C43" s="102"/>
      <c r="D43" s="101"/>
    </row>
    <row r="44" spans="1:8" x14ac:dyDescent="0.2">
      <c r="A44" s="95" t="s">
        <v>34</v>
      </c>
      <c r="B44" s="101">
        <f>+[1]Balance!Q37</f>
        <v>225000</v>
      </c>
      <c r="C44" s="102"/>
      <c r="D44" s="101">
        <v>115187.91000000015</v>
      </c>
    </row>
    <row r="45" spans="1:8" x14ac:dyDescent="0.2">
      <c r="A45" s="95" t="s">
        <v>111</v>
      </c>
      <c r="B45" s="101">
        <v>0</v>
      </c>
      <c r="C45" s="102"/>
      <c r="D45" s="101">
        <v>-7514.52</v>
      </c>
    </row>
    <row r="46" spans="1:8" x14ac:dyDescent="0.2">
      <c r="A46" s="95" t="s">
        <v>112</v>
      </c>
      <c r="B46" s="104">
        <f>+[1]Est_cambios!D14</f>
        <v>-656250</v>
      </c>
      <c r="C46" s="102"/>
      <c r="D46" s="104">
        <v>-600000</v>
      </c>
    </row>
    <row r="47" spans="1:8" x14ac:dyDescent="0.2">
      <c r="B47" s="101"/>
      <c r="C47" s="102"/>
      <c r="D47" s="101"/>
    </row>
    <row r="48" spans="1:8" x14ac:dyDescent="0.2">
      <c r="A48" s="95" t="s">
        <v>113</v>
      </c>
      <c r="B48" s="104">
        <f>SUM(B44:B46)</f>
        <v>-431250</v>
      </c>
      <c r="C48" s="103"/>
      <c r="D48" s="104">
        <f>SUM(D44:D46)</f>
        <v>-492326.60999999987</v>
      </c>
      <c r="H48" s="105"/>
    </row>
    <row r="49" spans="1:7" ht="9" customHeight="1" x14ac:dyDescent="0.2">
      <c r="B49" s="101"/>
      <c r="C49" s="102"/>
      <c r="D49" s="101"/>
    </row>
    <row r="50" spans="1:7" x14ac:dyDescent="0.2">
      <c r="A50" s="95" t="s">
        <v>114</v>
      </c>
      <c r="B50" s="101">
        <f>B30+B40+B48</f>
        <v>2729886.4734787047</v>
      </c>
      <c r="C50" s="103"/>
      <c r="D50" s="101">
        <f>D30+D40+D48</f>
        <v>32523.519999998971</v>
      </c>
    </row>
    <row r="51" spans="1:7" ht="9" customHeight="1" x14ac:dyDescent="0.2">
      <c r="B51" s="101"/>
      <c r="C51" s="103"/>
      <c r="D51" s="101"/>
    </row>
    <row r="52" spans="1:7" x14ac:dyDescent="0.2">
      <c r="A52" s="95" t="s">
        <v>115</v>
      </c>
      <c r="B52" s="101">
        <f>+D54</f>
        <v>1264292.9922745028</v>
      </c>
      <c r="C52" s="103"/>
      <c r="D52" s="101">
        <v>1231769.4722745039</v>
      </c>
    </row>
    <row r="53" spans="1:7" x14ac:dyDescent="0.2">
      <c r="B53" s="101"/>
      <c r="C53" s="103"/>
      <c r="D53" s="101"/>
    </row>
    <row r="54" spans="1:7" s="98" customFormat="1" ht="13.5" thickBot="1" x14ac:dyDescent="0.25">
      <c r="A54" s="98" t="s">
        <v>116</v>
      </c>
      <c r="B54" s="106">
        <f>B50+B52</f>
        <v>3994179.4657532074</v>
      </c>
      <c r="C54" s="100"/>
      <c r="D54" s="106">
        <f>D50+D52</f>
        <v>1264292.9922745028</v>
      </c>
      <c r="F54" s="99"/>
    </row>
    <row r="55" spans="1:7" s="98" customFormat="1" ht="13.5" thickTop="1" x14ac:dyDescent="0.2">
      <c r="B55" s="99"/>
      <c r="C55" s="100"/>
      <c r="D55" s="99"/>
      <c r="F55" s="99"/>
    </row>
    <row r="56" spans="1:7" s="98" customFormat="1" x14ac:dyDescent="0.2">
      <c r="B56" s="99"/>
      <c r="C56" s="100"/>
      <c r="D56" s="99"/>
      <c r="F56" s="99"/>
    </row>
    <row r="57" spans="1:7" x14ac:dyDescent="0.2">
      <c r="B57" s="100"/>
      <c r="C57" s="102"/>
      <c r="D57" s="102"/>
    </row>
    <row r="58" spans="1:7" x14ac:dyDescent="0.2">
      <c r="B58" s="102"/>
      <c r="C58" s="102"/>
      <c r="D58" s="102"/>
    </row>
    <row r="59" spans="1:7" x14ac:dyDescent="0.2">
      <c r="A59" s="107" t="s">
        <v>117</v>
      </c>
      <c r="C59" s="107" t="s">
        <v>118</v>
      </c>
      <c r="D59" s="108"/>
      <c r="F59" s="108"/>
      <c r="G59" s="108"/>
    </row>
    <row r="60" spans="1:7" x14ac:dyDescent="0.2">
      <c r="A60" s="107" t="s">
        <v>80</v>
      </c>
      <c r="C60" s="107" t="s">
        <v>81</v>
      </c>
      <c r="D60" s="108"/>
      <c r="F60" s="108"/>
      <c r="G60" s="108"/>
    </row>
    <row r="61" spans="1:7" x14ac:dyDescent="0.2">
      <c r="A61" s="107" t="s">
        <v>82</v>
      </c>
      <c r="C61" s="107" t="s">
        <v>83</v>
      </c>
      <c r="D61" s="108"/>
      <c r="F61" s="108"/>
      <c r="G61" s="108"/>
    </row>
    <row r="62" spans="1:7" x14ac:dyDescent="0.2">
      <c r="A62" s="109"/>
      <c r="B62" s="110" t="s">
        <v>57</v>
      </c>
      <c r="C62" s="111"/>
      <c r="D62" s="111"/>
      <c r="E62" s="108"/>
      <c r="F62" s="108"/>
      <c r="G62" s="108"/>
    </row>
    <row r="63" spans="1:7" x14ac:dyDescent="0.2">
      <c r="A63" s="109"/>
      <c r="B63" s="110" t="s">
        <v>57</v>
      </c>
      <c r="C63" s="111"/>
      <c r="D63" s="111"/>
      <c r="E63" s="108"/>
      <c r="F63" s="108"/>
      <c r="G63" s="108"/>
    </row>
    <row r="64" spans="1:7" x14ac:dyDescent="0.2">
      <c r="A64" s="112" t="s">
        <v>79</v>
      </c>
      <c r="B64" s="112"/>
      <c r="C64" s="112"/>
      <c r="D64" s="112"/>
      <c r="E64" s="113"/>
      <c r="F64" s="108"/>
      <c r="G64" s="113"/>
    </row>
    <row r="65" spans="1:7" x14ac:dyDescent="0.2">
      <c r="A65" s="112" t="s">
        <v>84</v>
      </c>
      <c r="B65" s="112"/>
      <c r="C65" s="112"/>
      <c r="D65" s="112"/>
      <c r="E65" s="113"/>
      <c r="F65" s="108"/>
      <c r="G65" s="113"/>
    </row>
    <row r="66" spans="1:7" x14ac:dyDescent="0.2">
      <c r="A66" s="112" t="s">
        <v>85</v>
      </c>
      <c r="B66" s="112"/>
      <c r="C66" s="112"/>
      <c r="D66" s="112"/>
      <c r="E66" s="113"/>
      <c r="F66" s="108"/>
      <c r="G66" s="113"/>
    </row>
    <row r="67" spans="1:7" x14ac:dyDescent="0.2">
      <c r="B67" s="102"/>
      <c r="C67" s="102"/>
      <c r="D67" s="102"/>
    </row>
    <row r="68" spans="1:7" x14ac:dyDescent="0.2">
      <c r="B68" s="102"/>
      <c r="C68" s="102"/>
      <c r="D68" s="102"/>
    </row>
    <row r="69" spans="1:7" x14ac:dyDescent="0.2">
      <c r="B69" s="102"/>
      <c r="C69" s="102"/>
      <c r="D69" s="102"/>
    </row>
    <row r="70" spans="1:7" x14ac:dyDescent="0.2">
      <c r="B70" s="102"/>
      <c r="C70" s="102"/>
      <c r="D70" s="102"/>
    </row>
    <row r="71" spans="1:7" x14ac:dyDescent="0.2">
      <c r="B71" s="102"/>
      <c r="C71" s="102"/>
      <c r="D71" s="102"/>
    </row>
    <row r="72" spans="1:7" x14ac:dyDescent="0.2">
      <c r="B72" s="102"/>
      <c r="C72" s="102"/>
      <c r="D72" s="102"/>
    </row>
    <row r="73" spans="1:7" x14ac:dyDescent="0.2">
      <c r="B73" s="102"/>
      <c r="C73" s="102"/>
      <c r="D73" s="102"/>
    </row>
    <row r="74" spans="1:7" x14ac:dyDescent="0.2">
      <c r="B74" s="102"/>
      <c r="C74" s="102"/>
      <c r="D74" s="102"/>
    </row>
    <row r="75" spans="1:7" x14ac:dyDescent="0.2">
      <c r="B75" s="102"/>
      <c r="C75" s="102"/>
      <c r="D75" s="102"/>
    </row>
    <row r="76" spans="1:7" x14ac:dyDescent="0.2">
      <c r="B76" s="102"/>
      <c r="C76" s="102"/>
      <c r="D76" s="102"/>
    </row>
    <row r="77" spans="1:7" x14ac:dyDescent="0.2">
      <c r="B77" s="102"/>
      <c r="C77" s="102"/>
      <c r="D77" s="102"/>
    </row>
    <row r="78" spans="1:7" x14ac:dyDescent="0.2">
      <c r="B78" s="102"/>
      <c r="C78" s="102"/>
      <c r="D78" s="102"/>
    </row>
    <row r="79" spans="1:7" x14ac:dyDescent="0.2">
      <c r="B79" s="102"/>
      <c r="C79" s="102"/>
      <c r="D79" s="102"/>
    </row>
    <row r="80" spans="1:7" x14ac:dyDescent="0.2">
      <c r="B80" s="102"/>
      <c r="C80" s="102"/>
      <c r="D80" s="102"/>
    </row>
    <row r="81" spans="2:4" x14ac:dyDescent="0.2">
      <c r="B81" s="102"/>
      <c r="C81" s="102"/>
      <c r="D81" s="102"/>
    </row>
    <row r="82" spans="2:4" x14ac:dyDescent="0.2">
      <c r="B82" s="102"/>
      <c r="C82" s="102"/>
      <c r="D82" s="102"/>
    </row>
    <row r="83" spans="2:4" x14ac:dyDescent="0.2">
      <c r="B83" s="102"/>
      <c r="C83" s="102"/>
      <c r="D83" s="102"/>
    </row>
    <row r="84" spans="2:4" x14ac:dyDescent="0.2">
      <c r="B84" s="102"/>
      <c r="C84" s="102"/>
      <c r="D84" s="102"/>
    </row>
    <row r="85" spans="2:4" x14ac:dyDescent="0.2">
      <c r="B85" s="102"/>
      <c r="C85" s="102"/>
      <c r="D85" s="102"/>
    </row>
    <row r="86" spans="2:4" x14ac:dyDescent="0.2">
      <c r="B86" s="102"/>
      <c r="C86" s="102"/>
      <c r="D86" s="102"/>
    </row>
    <row r="87" spans="2:4" x14ac:dyDescent="0.2">
      <c r="B87" s="102"/>
      <c r="C87" s="102"/>
      <c r="D87" s="102"/>
    </row>
    <row r="88" spans="2:4" x14ac:dyDescent="0.2">
      <c r="B88" s="102"/>
      <c r="C88" s="102"/>
      <c r="D88" s="102"/>
    </row>
    <row r="89" spans="2:4" x14ac:dyDescent="0.2">
      <c r="B89" s="102"/>
      <c r="C89" s="102"/>
      <c r="D89" s="102"/>
    </row>
    <row r="90" spans="2:4" x14ac:dyDescent="0.2">
      <c r="B90" s="102"/>
      <c r="C90" s="102"/>
      <c r="D90" s="102"/>
    </row>
    <row r="91" spans="2:4" x14ac:dyDescent="0.2">
      <c r="B91" s="102"/>
      <c r="C91" s="102"/>
      <c r="D91" s="102"/>
    </row>
    <row r="92" spans="2:4" x14ac:dyDescent="0.2">
      <c r="B92" s="102"/>
      <c r="C92" s="102"/>
      <c r="D92" s="102"/>
    </row>
    <row r="93" spans="2:4" x14ac:dyDescent="0.2">
      <c r="B93" s="102"/>
      <c r="C93" s="102"/>
      <c r="D93" s="102"/>
    </row>
    <row r="94" spans="2:4" x14ac:dyDescent="0.2">
      <c r="B94" s="102"/>
      <c r="C94" s="102"/>
      <c r="D94" s="102"/>
    </row>
    <row r="95" spans="2:4" x14ac:dyDescent="0.2">
      <c r="B95" s="102"/>
      <c r="C95" s="102"/>
      <c r="D95" s="102"/>
    </row>
    <row r="96" spans="2:4" x14ac:dyDescent="0.2">
      <c r="B96" s="102"/>
      <c r="C96" s="102"/>
      <c r="D96" s="102"/>
    </row>
    <row r="97" spans="2:4" x14ac:dyDescent="0.2">
      <c r="B97" s="102"/>
      <c r="C97" s="102"/>
      <c r="D97" s="102"/>
    </row>
    <row r="98" spans="2:4" x14ac:dyDescent="0.2">
      <c r="B98" s="102"/>
      <c r="C98" s="102"/>
      <c r="D98" s="102"/>
    </row>
    <row r="99" spans="2:4" x14ac:dyDescent="0.2">
      <c r="B99" s="102"/>
      <c r="C99" s="102"/>
      <c r="D99" s="102"/>
    </row>
    <row r="100" spans="2:4" x14ac:dyDescent="0.2">
      <c r="B100" s="102"/>
      <c r="C100" s="102"/>
      <c r="D100" s="102"/>
    </row>
    <row r="101" spans="2:4" x14ac:dyDescent="0.2">
      <c r="B101" s="102"/>
      <c r="C101" s="102"/>
      <c r="D101" s="102"/>
    </row>
    <row r="102" spans="2:4" x14ac:dyDescent="0.2">
      <c r="B102" s="102"/>
      <c r="C102" s="102"/>
      <c r="D102" s="102"/>
    </row>
    <row r="103" spans="2:4" x14ac:dyDescent="0.2">
      <c r="B103" s="102"/>
      <c r="C103" s="102"/>
      <c r="D103" s="102"/>
    </row>
    <row r="104" spans="2:4" x14ac:dyDescent="0.2">
      <c r="B104" s="102"/>
      <c r="C104" s="102"/>
      <c r="D104" s="102"/>
    </row>
    <row r="105" spans="2:4" x14ac:dyDescent="0.2">
      <c r="B105" s="102"/>
      <c r="C105" s="102"/>
      <c r="D105" s="102"/>
    </row>
    <row r="106" spans="2:4" x14ac:dyDescent="0.2">
      <c r="B106" s="102"/>
      <c r="C106" s="102"/>
      <c r="D106" s="102"/>
    </row>
    <row r="107" spans="2:4" x14ac:dyDescent="0.2">
      <c r="B107" s="102"/>
      <c r="C107" s="102"/>
      <c r="D107" s="102"/>
    </row>
    <row r="108" spans="2:4" x14ac:dyDescent="0.2">
      <c r="B108" s="102"/>
      <c r="C108" s="102"/>
      <c r="D108" s="102"/>
    </row>
    <row r="109" spans="2:4" x14ac:dyDescent="0.2">
      <c r="B109" s="102"/>
      <c r="C109" s="102"/>
      <c r="D109" s="102"/>
    </row>
    <row r="110" spans="2:4" x14ac:dyDescent="0.2">
      <c r="B110" s="102"/>
      <c r="C110" s="102"/>
      <c r="D110" s="102"/>
    </row>
    <row r="111" spans="2:4" x14ac:dyDescent="0.2">
      <c r="B111" s="102"/>
      <c r="C111" s="102"/>
      <c r="D111" s="102"/>
    </row>
    <row r="112" spans="2:4" x14ac:dyDescent="0.2">
      <c r="B112" s="102"/>
      <c r="C112" s="102"/>
      <c r="D112" s="102"/>
    </row>
    <row r="113" spans="2:4" x14ac:dyDescent="0.2">
      <c r="B113" s="102"/>
      <c r="C113" s="102"/>
      <c r="D113" s="102"/>
    </row>
    <row r="114" spans="2:4" x14ac:dyDescent="0.2">
      <c r="B114" s="102"/>
      <c r="C114" s="102"/>
      <c r="D114" s="102"/>
    </row>
    <row r="115" spans="2:4" x14ac:dyDescent="0.2">
      <c r="B115" s="102"/>
      <c r="C115" s="102"/>
      <c r="D115" s="102"/>
    </row>
    <row r="116" spans="2:4" x14ac:dyDescent="0.2">
      <c r="B116" s="102"/>
      <c r="C116" s="102"/>
      <c r="D116" s="102"/>
    </row>
    <row r="117" spans="2:4" x14ac:dyDescent="0.2">
      <c r="B117" s="102"/>
      <c r="C117" s="102"/>
      <c r="D117" s="102"/>
    </row>
    <row r="118" spans="2:4" x14ac:dyDescent="0.2">
      <c r="B118" s="102"/>
      <c r="C118" s="102"/>
      <c r="D118" s="102"/>
    </row>
    <row r="119" spans="2:4" x14ac:dyDescent="0.2">
      <c r="B119" s="102"/>
      <c r="C119" s="102"/>
      <c r="D119" s="102"/>
    </row>
    <row r="120" spans="2:4" x14ac:dyDescent="0.2">
      <c r="B120" s="102"/>
      <c r="C120" s="102"/>
      <c r="D120" s="102"/>
    </row>
    <row r="121" spans="2:4" x14ac:dyDescent="0.2">
      <c r="B121" s="102"/>
      <c r="C121" s="102"/>
      <c r="D121" s="102"/>
    </row>
    <row r="122" spans="2:4" x14ac:dyDescent="0.2">
      <c r="B122" s="102"/>
      <c r="C122" s="102"/>
      <c r="D122" s="102"/>
    </row>
    <row r="123" spans="2:4" x14ac:dyDescent="0.2">
      <c r="B123" s="102"/>
      <c r="C123" s="102"/>
      <c r="D123" s="102"/>
    </row>
    <row r="124" spans="2:4" x14ac:dyDescent="0.2">
      <c r="B124" s="102"/>
      <c r="C124" s="102"/>
      <c r="D124" s="102"/>
    </row>
    <row r="125" spans="2:4" x14ac:dyDescent="0.2">
      <c r="B125" s="102"/>
      <c r="C125" s="102"/>
      <c r="D125" s="102"/>
    </row>
    <row r="126" spans="2:4" x14ac:dyDescent="0.2">
      <c r="B126" s="102"/>
      <c r="C126" s="102"/>
      <c r="D126" s="102"/>
    </row>
    <row r="127" spans="2:4" x14ac:dyDescent="0.2">
      <c r="B127" s="102"/>
      <c r="C127" s="102"/>
      <c r="D127" s="102"/>
    </row>
    <row r="128" spans="2:4" x14ac:dyDescent="0.2">
      <c r="B128" s="102"/>
      <c r="C128" s="102"/>
      <c r="D128" s="102"/>
    </row>
    <row r="129" spans="2:4" x14ac:dyDescent="0.2">
      <c r="B129" s="102"/>
      <c r="C129" s="102"/>
      <c r="D129" s="102"/>
    </row>
    <row r="130" spans="2:4" x14ac:dyDescent="0.2">
      <c r="B130" s="102"/>
      <c r="C130" s="102"/>
      <c r="D130" s="102"/>
    </row>
    <row r="131" spans="2:4" x14ac:dyDescent="0.2">
      <c r="B131" s="102"/>
      <c r="C131" s="102"/>
      <c r="D131" s="102"/>
    </row>
    <row r="132" spans="2:4" x14ac:dyDescent="0.2">
      <c r="B132" s="102"/>
      <c r="C132" s="102"/>
      <c r="D132" s="102"/>
    </row>
    <row r="133" spans="2:4" x14ac:dyDescent="0.2">
      <c r="B133" s="102"/>
      <c r="C133" s="102"/>
      <c r="D133" s="102"/>
    </row>
    <row r="134" spans="2:4" x14ac:dyDescent="0.2">
      <c r="B134" s="102"/>
      <c r="C134" s="102"/>
      <c r="D134" s="102"/>
    </row>
    <row r="135" spans="2:4" x14ac:dyDescent="0.2">
      <c r="B135" s="102"/>
      <c r="C135" s="102"/>
      <c r="D135" s="102"/>
    </row>
    <row r="136" spans="2:4" x14ac:dyDescent="0.2">
      <c r="B136" s="102"/>
      <c r="C136" s="102"/>
      <c r="D136" s="102"/>
    </row>
    <row r="137" spans="2:4" x14ac:dyDescent="0.2">
      <c r="B137" s="102"/>
      <c r="C137" s="102"/>
      <c r="D137" s="102"/>
    </row>
    <row r="138" spans="2:4" x14ac:dyDescent="0.2">
      <c r="B138" s="102"/>
      <c r="C138" s="102"/>
      <c r="D138" s="102"/>
    </row>
    <row r="139" spans="2:4" x14ac:dyDescent="0.2">
      <c r="B139" s="102"/>
      <c r="C139" s="102"/>
      <c r="D139" s="102"/>
    </row>
    <row r="140" spans="2:4" x14ac:dyDescent="0.2">
      <c r="B140" s="102"/>
      <c r="C140" s="102"/>
      <c r="D140" s="102"/>
    </row>
    <row r="141" spans="2:4" x14ac:dyDescent="0.2">
      <c r="B141" s="102"/>
      <c r="C141" s="102"/>
      <c r="D141" s="102"/>
    </row>
    <row r="142" spans="2:4" x14ac:dyDescent="0.2">
      <c r="B142" s="102"/>
      <c r="C142" s="102"/>
      <c r="D142" s="102"/>
    </row>
  </sheetData>
  <mergeCells count="4">
    <mergeCell ref="A1:D1"/>
    <mergeCell ref="A64:D64"/>
    <mergeCell ref="A65:D65"/>
    <mergeCell ref="A66:D66"/>
  </mergeCells>
  <printOptions horizontalCentered="1"/>
  <pageMargins left="0.82677165354330717" right="0.78740157480314965" top="0.55000000000000004" bottom="0.27559055118110237" header="0.35433070866141736" footer="0"/>
  <pageSetup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Balance</vt:lpstr>
      <vt:lpstr>Est_result</vt:lpstr>
      <vt:lpstr>Est_cambios</vt:lpstr>
      <vt:lpstr>Flujo_efe</vt:lpstr>
      <vt:lpstr>Balance!Área_de_impresión</vt:lpstr>
      <vt:lpstr>Est_cambios!Área_de_impresión</vt:lpstr>
      <vt:lpstr>Est_result!Área_de_impresión</vt:lpstr>
      <vt:lpstr>Flujo_efe!Área_de_impresión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Daisy de Sandoval</dc:creator>
  <cp:lastModifiedBy>Daisy de Sandoval</cp:lastModifiedBy>
  <dcterms:created xsi:type="dcterms:W3CDTF">2022-02-11T19:35:59Z</dcterms:created>
  <dcterms:modified xsi:type="dcterms:W3CDTF">2022-02-11T19:37:56Z</dcterms:modified>
</cp:coreProperties>
</file>