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anda\Desktop\Documents\7-ENVIOS A REGULADORES\BVES\EF\"/>
    </mc:Choice>
  </mc:AlternateContent>
  <xr:revisionPtr revIDLastSave="0" documentId="8_{D0888B23-D655-4D99-8843-6D1D00A519FA}" xr6:coauthVersionLast="47" xr6:coauthVersionMax="47" xr10:uidLastSave="{00000000-0000-0000-0000-000000000000}"/>
  <bookViews>
    <workbookView xWindow="-120" yWindow="-120" windowWidth="24240" windowHeight="13140" xr2:uid="{47050270-CE17-41A3-A71E-A4497CA5DF96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'[2]#REF'!#REF!</definedName>
    <definedName name="\H">'[2]#REF'!#REF!</definedName>
    <definedName name="\I">'[2]#REF'!#REF!</definedName>
    <definedName name="\P">#REF!</definedName>
    <definedName name="\R">'[2]#REF'!#REF!</definedName>
    <definedName name="\S">'[2]#REF'!#REF!</definedName>
    <definedName name="\U">'[2]#REF'!#REF!</definedName>
    <definedName name="\Z">'[2]#REF'!#REF!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[3]FMEA!$K$49</definedName>
    <definedName name="__________fee2">'[4]Sch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'[5]Contract Schedule'!$H$1045</definedName>
    <definedName name="__________INT5">[6]ASS!#REF!</definedName>
    <definedName name="__________INT6">[6]ASS!#REF!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'[7]Rew, per categ_pag 30'!$A$1:$G$40</definedName>
    <definedName name="__________PAG2">'[7]Rew, per categ_pag 30'!$A$48:$G$48</definedName>
    <definedName name="__________res1">'[5]Contract Schedule'!$I$1033</definedName>
    <definedName name="__________res99">'[5]Contract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[8]directorio_real_2003_1!$A$1:$A$65536</definedName>
    <definedName name="_________dec01">[3]FMEA!$K$49</definedName>
    <definedName name="_________fee2">'[4]Sch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'[5]Contract Schedule'!$H$1033</definedName>
    <definedName name="_________ind99">'[5]Contract Schedule'!$H$1045</definedName>
    <definedName name="_________INT5">[9]ASS!#REF!</definedName>
    <definedName name="_________INT6">[9]ASS!#REF!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[3]FMEA!$K$88</definedName>
    <definedName name="_________pag1">'[7]Rew, per categ_pag 30'!$A$1:$G$40</definedName>
    <definedName name="_________PAG2">'[7]Rew, per categ_pag 30'!$A$48:$G$48</definedName>
    <definedName name="_________res1">'[5]Contract Schedule'!$I$1033</definedName>
    <definedName name="_________res99">'[5]Contract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[8]directorio_real_2003_1!$A$1:$A$65536</definedName>
    <definedName name="________dec01">[3]FMEA!$K$49</definedName>
    <definedName name="________fee2">'[4]Sch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'[5]Contract Schedule'!$H$1033</definedName>
    <definedName name="________ind99">'[5]Contract Schedule'!$H$1045</definedName>
    <definedName name="________INT5">[9]ASS!#REF!</definedName>
    <definedName name="________INT6">[9]ASS!#REF!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[3]FMEA!$K$88</definedName>
    <definedName name="________om011">#REF!</definedName>
    <definedName name="________pag1">'[7]Rew, per categ_pag 30'!$A$1:$G$40</definedName>
    <definedName name="________PAG2">'[7]Rew,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'[5]Contract Schedule'!$I$1033</definedName>
    <definedName name="________res99">'[5]Contract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[8]directorio_real_2003_1!$A$1:$A$65536</definedName>
    <definedName name="_______dec01">[3]FMEA!$K$49</definedName>
    <definedName name="_______fee2">'[4]Sch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'[5]Contract Schedule'!$H$1033</definedName>
    <definedName name="_______ind99">'[5]Contract Schedule'!$H$1045</definedName>
    <definedName name="_______INT5">[9]ASS!#REF!</definedName>
    <definedName name="_______INT6">[9]ASS!#REF!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[3]FMEA!$K$88</definedName>
    <definedName name="_______om011">#REF!</definedName>
    <definedName name="_______pag1">'[7]Rew, per categ_pag 30'!$A$1:$G$40</definedName>
    <definedName name="_______PAG2">'[7]Rew,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'[5]Contract Schedule'!$I$1033</definedName>
    <definedName name="_______res99">'[5]Contract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[8]directorio_real_2003_1!$A$1:$A$65536</definedName>
    <definedName name="______dec01">[3]FMEA!$K$49</definedName>
    <definedName name="______fee2">'[4]Sch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'[5]Contract Schedule'!$H$1033</definedName>
    <definedName name="______ind99">'[5]Contract Schedule'!$H$1045</definedName>
    <definedName name="______INT5">[9]ASS!#REF!</definedName>
    <definedName name="______INT6">[9]ASS!#REF!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[3]FMEA!$K$88</definedName>
    <definedName name="______om011">#REF!</definedName>
    <definedName name="______pag1">'[7]Rew, per categ_pag 30'!$A$1:$G$40</definedName>
    <definedName name="______PAG2">'[7]Rew,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'[5]Contract Schedule'!$I$1033</definedName>
    <definedName name="______res99">'[5]Contract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[8]directorio_real_2003_1!$A$1:$A$65536</definedName>
    <definedName name="_____dec01">[3]FMEA!$K$49</definedName>
    <definedName name="_____fee2">'[4]Sch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'[5]Contract Schedule'!$H$1033</definedName>
    <definedName name="_____ind99">'[5]Contract Schedule'!$H$1045</definedName>
    <definedName name="_____INT5">[9]ASS!#REF!</definedName>
    <definedName name="_____INT6">[9]ASS!#REF!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[3]FMEA!$K$88</definedName>
    <definedName name="_____om011">#REF!</definedName>
    <definedName name="_____pag1">'[7]Rew, per categ_pag 30'!$A$1:$G$40</definedName>
    <definedName name="_____PAG2">'[7]Rew,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'[5]Contract Schedule'!$I$1033</definedName>
    <definedName name="_____res99">'[5]Contract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[8]directorio_real_2003_1!$A$1:$A$65536</definedName>
    <definedName name="____dec01">[3]FMEA!$K$49</definedName>
    <definedName name="____fee2">'[4]Sch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'[5]Contract Schedule'!$H$1033</definedName>
    <definedName name="____ind99">'[5]Contract Schedule'!$H$1045</definedName>
    <definedName name="____INT5">[9]ASS!#REF!</definedName>
    <definedName name="____INT6">[9]ASS!#REF!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[3]FMEA!$K$88</definedName>
    <definedName name="____om011">#REF!</definedName>
    <definedName name="____pag1">'[7]Rew, per categ_pag 30'!$A$1:$G$40</definedName>
    <definedName name="____PAG2">'[7]Rew,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'[5]Contract Schedule'!$I$1033</definedName>
    <definedName name="____res99">'[5]Contract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[8]directorio_real_2003_1!$A$1:$A$65536</definedName>
    <definedName name="___dec01">[3]FMEA!$K$49</definedName>
    <definedName name="___fee2">'[4]Sch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'[5]Contract Schedule'!$H$1033</definedName>
    <definedName name="___ind99">'[5]Contract Schedule'!$H$1045</definedName>
    <definedName name="___INT5">[9]ASS!#REF!</definedName>
    <definedName name="___INT6">[9]ASS!#REF!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[3]FMEA!$K$88</definedName>
    <definedName name="___OIT08">'[10]Cierre aGOSTO'!$D$1:$D$65536</definedName>
    <definedName name="___OIT1">#REF!</definedName>
    <definedName name="___OIT2">#REF!</definedName>
    <definedName name="___om011">#REF!</definedName>
    <definedName name="___pag1">'[7]Rew, per categ_pag 30'!$A$1:$G$40</definedName>
    <definedName name="___PAG2">'[7]Rew,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'[5]Contract Schedule'!$I$1033</definedName>
    <definedName name="___res99">'[5]Contract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'[11]FASB 109'!#REF!</definedName>
    <definedName name="__123Graph_B" hidden="1">'[11]FASB 109'!#REF!</definedName>
    <definedName name="__ccb1">[8]directorio_real_2003_1!$A$1:$A$65536</definedName>
    <definedName name="__dec01">[3]FMEA!$K$49</definedName>
    <definedName name="__f" hidden="1">{#N/A,#N/A,FALSE,"Aging Summary";#N/A,#N/A,FALSE,"Ratio Analysis";#N/A,#N/A,FALSE,"Test 120 Day Accts";#N/A,#N/A,FALSE,"Tickmarks"}</definedName>
    <definedName name="__fee2">'[4]Sch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'[5]Contract Schedule'!$H$1033</definedName>
    <definedName name="__ind99">'[5]Contract Schedule'!$H$1045</definedName>
    <definedName name="__INT5">[9]ASS!#REF!</definedName>
    <definedName name="__INT6">[9]ASS!#REF!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[3]FMEA!$K$88</definedName>
    <definedName name="__OIT08">'[10]Cierre aGOSTO'!$D$1:$D$65536</definedName>
    <definedName name="__OIT1">#REF!</definedName>
    <definedName name="__OIT2">#REF!</definedName>
    <definedName name="__om011">#REF!</definedName>
    <definedName name="__pag1">'[7]Rew, per categ_pag 30'!$A$1:$G$40</definedName>
    <definedName name="__PAG2">'[7]Rew,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'[5]Contract Schedule'!$I$1033</definedName>
    <definedName name="__res99">'[5]Contract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[12]Balanza2009!$A:$D</definedName>
    <definedName name="_bal2010">'[12]Balanza 2010'!$A$1:$C$1378</definedName>
    <definedName name="_BBK1">#REF!</definedName>
    <definedName name="_ccb1">[13]directorio_real_2003_1!$A$1:$A$65536</definedName>
    <definedName name="_cod09">[12]Balanza2009!$A:$A</definedName>
    <definedName name="_cta10">'[12]Balanza 2010'!$A:$A</definedName>
    <definedName name="_dec01">[3]FMEA!$K$49</definedName>
    <definedName name="_f" hidden="1">{#N/A,#N/A,FALSE,"Aging Summary";#N/A,#N/A,FALSE,"Ratio Analysis";#N/A,#N/A,FALSE,"Test 120 Day Accts";#N/A,#N/A,FALSE,"Tickmarks"}</definedName>
    <definedName name="_fee2">'[4]Sch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'[5]Contract Schedule'!$H$1033</definedName>
    <definedName name="_ind99">'[5]Contract Schedule'!$H$1045</definedName>
    <definedName name="_INT5">[9]ASS!#REF!</definedName>
    <definedName name="_INT6">[9]ASS!#REF!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[3]FMEA!$K$88</definedName>
    <definedName name="_OIT08">'[10]Cierre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'[7]Rew, per categ_pag 30'!$A$1:$G$40</definedName>
    <definedName name="_PAG2">'[7]Rew,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'[5]Contract Schedule'!$I$1033</definedName>
    <definedName name="_res99">'[5]Contract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[14]LASTSHEET!$B$15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[15]BalSht2007!$AG$88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'[16]ASS (inputs)'!#REF!</definedName>
    <definedName name="ACTCESUM">#REF!</definedName>
    <definedName name="ACTPLSUM">#REF!</definedName>
    <definedName name="Actualización_03_2001">'[17]Base 1997'!$D$11</definedName>
    <definedName name="ActualType">'[18]Balance Sheet'!#REF!</definedName>
    <definedName name="ActualVersion">[19]Sheet1!$D$6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'[10]Cierre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'[20]Annex 10-Gas'!$A$12:$AD$267</definedName>
    <definedName name="Annex10_Plant_Table">'[20]Annex 10-Plant'!$A$12:$S$267</definedName>
    <definedName name="Annex12_Gas_Table">'[21]PPA Revenue (Annex 12-Gas)'!$A$12:$AK$267</definedName>
    <definedName name="AñoAct">[22]Data!$D:$D</definedName>
    <definedName name="AñoAnt">[22]Data!$C:$C</definedName>
    <definedName name="april">'[23]Sch C'!#REF!</definedName>
    <definedName name="ARA_Threshold">'[24]Detalle ctas. BG'!$J$2</definedName>
    <definedName name="area">'[25]Mov. Mes'!$A$1:$K$100</definedName>
    <definedName name="Area_a_imprimir">#REF!</definedName>
    <definedName name="_xlnm.Print_Area" localSheetId="0">'1'!$B$1:$O$54</definedName>
    <definedName name="_xlnm.Print_Area">#REF!</definedName>
    <definedName name="ARP_Threshold">'[24]Detalle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'[26]V84.3A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[27]schC!$C$255:$O$319</definedName>
    <definedName name="ausucua" hidden="1">{#N/A,#N/A,FALSE,"TOC";#N/A,#N/A,FALSE,"ASS";#N/A,#N/A,FALSE,"CF";#N/A,#N/A,FALSE,"FUEL&amp;MTC"}</definedName>
    <definedName name="avail">[28]ASS!#REF!</definedName>
    <definedName name="avail2">'[29]Ass-1_General'!#REF!</definedName>
    <definedName name="Avge_dev_year2">[30]Assumptions!$T$19</definedName>
    <definedName name="avge_dev_year3">[31]Assumptions!$U$19</definedName>
    <definedName name="Avge_inf_rate_year2">[32]Assumptions!$T$33</definedName>
    <definedName name="Avge_inf_rate_year3">[32]Assumptions!$U$33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'[5]Contract Schedule'!$AR$253</definedName>
    <definedName name="BacklogGP">'[5]Contract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[33]ELCA!$A$6:$C$152</definedName>
    <definedName name="Balanfeb">[34]SUR!#REF!</definedName>
    <definedName name="BALANSUR">[35]SUR!$A$3:$C$450</definedName>
    <definedName name="BALANZA_DAT">'[36]BALANZA DE COMPROBACION'!$A$2:$P$1439</definedName>
    <definedName name="BALANZA_ELCA">#REF!</definedName>
    <definedName name="balanza2">[37]Balanza2!$A$2:$P$978</definedName>
    <definedName name="BalanzaDelsur">[38]SUR!$A$1:$C$65536</definedName>
    <definedName name="Baldat">#REF!</definedName>
    <definedName name="balfinal">[39]BALANZA_COMP!$A$3:$P$162</definedName>
    <definedName name="BALREAL">'[25]TB-Mensual'!#REF!</definedName>
    <definedName name="BALSHT">#REF!</definedName>
    <definedName name="BalSht_Bs">'[31]Forecast(Bs)'!$A$108:$O$189</definedName>
    <definedName name="BalSht_USD">'[31]Forecast($)'!$A$108:$O$188</definedName>
    <definedName name="BALTEL">#REF!</definedName>
    <definedName name="Base">#REF!</definedName>
    <definedName name="Baseccb">[40]CCB!$A$1:$O$218</definedName>
    <definedName name="_xlnm.Database">#REF!</definedName>
    <definedName name="BaseYear">[41]Controls!$C$13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'[25]TB-Mensual'!$A$8:$P$92</definedName>
    <definedName name="bcedula">'[42]Fin y Rev 12-2011'!$C$1:$R$154</definedName>
    <definedName name="bcuenta">'[42]Fin y Rev 12-2011'!$C$1:$C$371</definedName>
    <definedName name="Bdelsur">[43]Dbase!$A$1:$G$224</definedName>
    <definedName name="BegPeriod">[44]BalSht2008!$AC$98</definedName>
    <definedName name="BELCA">#REF!</definedName>
    <definedName name="beneficios">#REF!</definedName>
    <definedName name="BG">[22]Data!$E:$E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'[5]Contract Schedule'!$D$1124</definedName>
    <definedName name="bondyes">'[5]Contract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[45]Cashflow!#REF!</definedName>
    <definedName name="BS_Asst_98US">[45]Cashflow!#REF!</definedName>
    <definedName name="BS_AstBs_3yr">'[46]Forecast(Bs)'!#REF!</definedName>
    <definedName name="BS_AstBs_98">#REF!</definedName>
    <definedName name="BS_astUS_3yr">'[46]Forecast($)'!#REF!</definedName>
    <definedName name="BS_AstUS_98">#REF!</definedName>
    <definedName name="BS_Liab_3YrUS">[45]Cashflow!#REF!</definedName>
    <definedName name="BS_Liab_98US">[45]Cashflow!#REF!</definedName>
    <definedName name="BS_LiabBs_3yr">'[46]Forecast(Bs)'!#REF!</definedName>
    <definedName name="BS_LiabBs_98">#REF!</definedName>
    <definedName name="BS_LiabUS_3yr">'[46]Forecast($)'!#REF!</definedName>
    <definedName name="BS_LiabUS_98">#REF!</definedName>
    <definedName name="BS_TitleRow">#REF!</definedName>
    <definedName name="BS_USD">#REF!</definedName>
    <definedName name="BSN">[37]Balanza2!$A$1042:$D$2579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'[27]BTU''s'!$C$7:$I$26</definedName>
    <definedName name="BU">'[47]mov cuentas'!#REF!</definedName>
    <definedName name="BUN">'[48]Consolidated Trial Balance'!#REF!</definedName>
    <definedName name="Button_1">"STUFF_Hoja9_Lista"</definedName>
    <definedName name="BUV">'[48]Consolidated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'[2]#REF'!#REF!</definedName>
    <definedName name="CAP_GAIN">#REF!</definedName>
    <definedName name="Capacity">[49]Assm!$F$35</definedName>
    <definedName name="capacity2">'[29]Ass-1_General'!#REF!</definedName>
    <definedName name="capacity3">'[29]Ass-1_General'!#REF!</definedName>
    <definedName name="capex">[50]Inputs!$H$25</definedName>
    <definedName name="capex_sens">'[16]ASS (inputs)'!#REF!</definedName>
    <definedName name="CAPITAL">#REF!</definedName>
    <definedName name="capitalizado_hasta">[51]datos!#REF!</definedName>
    <definedName name="case">'[16]ASS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[52]directorio_real_2004_6!$A$1:$A$65536</definedName>
    <definedName name="ccapex">#REF!</definedName>
    <definedName name="CCB_F">'[1]5'!$A$272:$R$785</definedName>
    <definedName name="ccbn">[37]ccb2!$A$290:$A$593</definedName>
    <definedName name="ccc" hidden="1">{#N/A,#N/A,FALSE,"TOC";#N/A,#N/A,FALSE,"ASS";#N/A,#N/A,FALSE,"CF";#N/A,#N/A,FALSE,"FUEL&amp;MTC"}</definedName>
    <definedName name="CCE">'[25]TB-Mensual'!$A$8:$A$92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[28]ASS!#REF!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[21]Cashflow!$E$7:$Y$41</definedName>
    <definedName name="CF_WKS_TitleRow">#REF!</definedName>
    <definedName name="CFCUIABA">#REF!</definedName>
    <definedName name="CFlow_3Yr_US">[45]Cashflow!#REF!</definedName>
    <definedName name="CFlow_98US">[45]Cashflow!$A$1:$N$61</definedName>
    <definedName name="Cflowb_3yr">#REF!</definedName>
    <definedName name="CFlowBs_3yr">'[46]Forecast(Bs)'!#REF!</definedName>
    <definedName name="CFLowBs_98">'[31]Forecast(Bs)'!$A$63:$O$106</definedName>
    <definedName name="CFlowUS_3Yr">'[46]Forecast($)'!#REF!</definedName>
    <definedName name="CFlowUS_98">'[31]Forecast($)'!$A$63:$O$107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[39]BALANZA_COMP!$A$3:$A$162</definedName>
    <definedName name="codbal">'[1]6'!$B$2:$B$1639</definedName>
    <definedName name="CodCCB">'[1]5'!$A$272:$A$785</definedName>
    <definedName name="codccb3">[40]CCB!$A$1:$A$218</definedName>
    <definedName name="Codcostos">[57]OpCom!$U$2:$U$130</definedName>
    <definedName name="coddsu">[58]Dsu!$A:$A</definedName>
    <definedName name="code">'[25]Mov. Mes'!$A:$A</definedName>
    <definedName name="Codebs">#REF!</definedName>
    <definedName name="codebsn">[37]Balanza2!$A$1042:$A$2666</definedName>
    <definedName name="codgastos">[40]Admon!$O$3:$O$230</definedName>
    <definedName name="Codificacion">'[59]base de datos'!$A$1:$A$65536</definedName>
    <definedName name="codigo">'[25]TB-Mensual'!$A:$A</definedName>
    <definedName name="Código">[60]Conv!$A$1:$A$528</definedName>
    <definedName name="codigos">'[25]TB-Mensual'!$A$105:$A$347</definedName>
    <definedName name="Codinn">[58]Ibase!$A:$A</definedName>
    <definedName name="Coelca">[58]Ebase!$A$1:$A$33</definedName>
    <definedName name="cof">[9]ASS!#REF!</definedName>
    <definedName name="Cofins">[20]Assm!$J$17</definedName>
    <definedName name="Com_Month">[26]Tariff!$Q$48</definedName>
    <definedName name="Com_rev">[26]Tariff!$R$55</definedName>
    <definedName name="Comm_Fee">[9]ASS!#REF!</definedName>
    <definedName name="comm1">'[5]Contract Schedule'!$L$1033</definedName>
    <definedName name="comm99">'[5]Contract Schedule'!$L$1037</definedName>
    <definedName name="commer1">'[5]Contract Schedule'!$F$1033</definedName>
    <definedName name="commer99">'[5]Contract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[14]LASTSHEET!$E$44</definedName>
    <definedName name="Company3">[14]LASTSHEET!$I$44</definedName>
    <definedName name="CompanyName">[63]Index!$F$2</definedName>
    <definedName name="CompanyNumber">[63]Index!$F$3</definedName>
    <definedName name="CompYear" hidden="1">[62]Settings!$C$61</definedName>
    <definedName name="CoName">[14]LASTSHEET!$B$9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'[5]Contract Schedule'!$AN$253</definedName>
    <definedName name="Contracts_YTDRevenue">'[5]Contract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[38]SUR!$A$1:$A$65536</definedName>
    <definedName name="ctaselca">[33]ELCA!$A$6:$A$149</definedName>
    <definedName name="ctasenerosur">[34]SUR!#REF!</definedName>
    <definedName name="ctasfebrero">[34]SUR!#REF!</definedName>
    <definedName name="CTASSUR">[35]SUR!$A$3:$A$450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[37]Balanza2!$A$1:$A$978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[26]Escalation!$A$19:$AW$288</definedName>
    <definedName name="CUTAX">#REF!</definedName>
    <definedName name="CY_Accounts_Receivable">#REF!</definedName>
    <definedName name="CY_Administration">'[24]Income Statement'!$C$17</definedName>
    <definedName name="CY_Cash">#REF!</definedName>
    <definedName name="CY_Common_Equity">#REF!</definedName>
    <definedName name="CY_Cost_of_Sales">'[24]Income Statement'!$C$13</definedName>
    <definedName name="CY_Current_Liabilities">#REF!</definedName>
    <definedName name="CY_Depreciation">'[24]Income Statement'!$C$27</definedName>
    <definedName name="CY_Disc._Ops.">'[24]Income Statement'!$C$41</definedName>
    <definedName name="CY_Extraord.">'[24]Income Statement'!$C$45</definedName>
    <definedName name="CY_Gross_Profit">'[24]Income Statement'!$C$15</definedName>
    <definedName name="CY_INC_AFT_TAX">'[24]Income Statement'!$C$39</definedName>
    <definedName name="CY_INC_BEF_EXTRAORD">'[24]Income Statement'!$C$43</definedName>
    <definedName name="CY_Inc_Bef_Tax">'[24]Income Statement'!$C$35</definedName>
    <definedName name="CY_Intangible_Assets">#REF!</definedName>
    <definedName name="CY_Interest_Expense">'[24]Income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'[24]Income Statement'!$C$47</definedName>
    <definedName name="CY_Net_Revenue">'[24]Income Statement'!$C$8</definedName>
    <definedName name="CY_Operating_Income">'[24]Income Statement'!$C$29</definedName>
    <definedName name="CY_Other">'[24]Income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'[24]Income Statement'!$C$25</definedName>
    <definedName name="CY_Tangible_Assets">#REF!</definedName>
    <definedName name="CY_Taxes">'[24]Income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'[24]Income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ea">#REF!</definedName>
    <definedName name="DEBT_INTRO">[9]ASS!#REF!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[9]ASS!#REF!</definedName>
    <definedName name="dev_fee">[9]ASS!#REF!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'[4]Sch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'[25]Saldos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'[2]#REF'!#REF!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[41]Controls!$D$12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[9]ASS!#REF!</definedName>
    <definedName name="DSR_YR">[9]ASS!#REF!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[26]Assm!$F$20</definedName>
    <definedName name="enerosur">[34]SUR!#REF!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[22]Data!$F:$F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'[26]V84.3A Maintenance Reserve'!#REF!</definedName>
    <definedName name="Escalation_Tab">[91]Escalation!$A$14:$AL$285</definedName>
    <definedName name="escalation_table">[9]ASS!#REF!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[28]ASS!#REF!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_rate_avge_year2">[30]Assumptions!$T$17</definedName>
    <definedName name="ex_rate_avge_year3">[92]Assumptions!$U$17</definedName>
    <definedName name="ExactlyOneYear" hidden="1">[62]Settings!$C$59</definedName>
    <definedName name="exc_rate_year2">[30]Assumptions!$T$9</definedName>
    <definedName name="Exch">[75]Assm!$L$71</definedName>
    <definedName name="EXCH_RATE_Y2">[93]Hoja1!$T$9</definedName>
    <definedName name="EXCH_RATE_Y3">[93]Hoja1!$U$9</definedName>
    <definedName name="exch_rate_year2">[30]Assumptions!$T$9</definedName>
    <definedName name="exch_rate_year3">[30]Assumptions!$U$9</definedName>
    <definedName name="EXCHANGE_RATE">[94]anexx!$F$35</definedName>
    <definedName name="Exit_Table">#REF!</definedName>
    <definedName name="Exp_breakdown">[31]Expenses!$A$3</definedName>
    <definedName name="Expat_cost">#REF!</definedName>
    <definedName name="FA">#REF!</definedName>
    <definedName name="factura">'[95]2301060100'!$C$1:$C$65536</definedName>
    <definedName name="fada">[31]Assumptions!$U$19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[27]schC!#REF!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'[5]Contract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[27]schC!$C$200:$O$253</definedName>
    <definedName name="FUEL_COST">#REF!</definedName>
    <definedName name="Fuel_Cost_Table">'[20]Fuel Expense'!$A$12:$R$267</definedName>
    <definedName name="Fuel_Rev_Table">'[21]EPE Revenues'!$A$12:$T$267</definedName>
    <definedName name="fuel_table">[9]ASS!#REF!</definedName>
    <definedName name="Func_Curr">'[55]TIP 1 General Information'!$B$7</definedName>
    <definedName name="FuncCurrency">[63]Index!$F$8</definedName>
    <definedName name="FX">[9]ASS!#REF!</definedName>
    <definedName name="FX_3Yr">[46]FX!#REF!</definedName>
    <definedName name="FX_98">[31]FX!$A$1:$Q$50</definedName>
    <definedName name="FX_Ave">#REF!</definedName>
    <definedName name="FX_Rate_at_End">'[55]TIP 1A FX Information'!$B$10</definedName>
    <definedName name="fx_sens">'[16]ASS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[31]GAAP!$A$79:$O$130</definedName>
    <definedName name="GAAP_98Det2">[31]GAAP!$A$131:$O$171</definedName>
    <definedName name="GAAP_BS_Sum_Mth">[31]GAAP!$A$51:$O$76</definedName>
    <definedName name="GAAP_DEPR">[90]ASS!#REF!</definedName>
    <definedName name="GAAP_Sum_Mth">[31]GAAP!$A$1:$O$46</definedName>
    <definedName name="GAAP3Yr_1">#REF!</definedName>
    <definedName name="GAAP3Yr_2">[31]GAAP!$Q$131:$Q$177</definedName>
    <definedName name="GAAPDep_3yr">#REF!</definedName>
    <definedName name="GAAPDep_98">[31]GAAP!$A$176:$O$184</definedName>
    <definedName name="GAAPMin_3Yr">#REF!</definedName>
    <definedName name="GAAPMin_98">[31]Deprec.!$A$25:$O$37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[9]ASS!#REF!</definedName>
    <definedName name="HARD">[9]ASS!#REF!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[20]Assm!$C$9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[20]Assm!$J$23</definedName>
    <definedName name="Icms_Trans">[20]Assm!$J$22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[9]ASS!#REF!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[45]Cashflow!#REF!</definedName>
    <definedName name="Inc_Country">'[55]TIP 1 General Information'!$B$5</definedName>
    <definedName name="IncCounty">[63]Index!$F$6</definedName>
    <definedName name="Income">#REF!</definedName>
    <definedName name="Ind_Co_Variance_Range">[2]IndCoVariance!$D$7:$AB$69,[2]IndCoVariance!$D$77:$AB$151,[2]IndCoVariance!$AH$7:$AP$69,[2]IndCoVariance!$AH$77:$AP$151,[2]IndCoVariance!$AU$7:$BA$69,[2]IndCoVariance!$AU$77:$BA$151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'[16]ASS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[9]ASS!#REF!</definedName>
    <definedName name="Input_Data">#REF!</definedName>
    <definedName name="inputs">#REF!</definedName>
    <definedName name="Inspection1">'[26]V84.3A Maintenance Reserve'!#REF!</definedName>
    <definedName name="Inspection2">'[26]V84.3A Maintenance Reserve'!#REF!</definedName>
    <definedName name="Inspection3">'[26]V84.3A Maintenance Reserve'!#REF!</definedName>
    <definedName name="Inspection4">'[26]V84.3A Maintenance Reserve'!#REF!</definedName>
    <definedName name="Inspection5">'[26]V84.3A Maintenance Reserve'!#REF!</definedName>
    <definedName name="Inspection6">'[26]V84.3A Maintenance Reserve'!#REF!</definedName>
    <definedName name="Inspection7">'[26]V84.3A Maintenance Reserve'!#REF!</definedName>
    <definedName name="INSTRUCT">'[2]#REF'!#REF!</definedName>
    <definedName name="instructions">#REF!</definedName>
    <definedName name="instrus">#REF!</definedName>
    <definedName name="insurance">[9]ASS!#REF!</definedName>
    <definedName name="Insurance_cost_percentage">[90]ASS!#REF!</definedName>
    <definedName name="int_rate">#REF!</definedName>
    <definedName name="IntCo">[61]BalSht2008!$AC$87</definedName>
    <definedName name="INTER">[27]schC!#REF!</definedName>
    <definedName name="inter2">'[4]Sch C'!#REF!</definedName>
    <definedName name="Interco_AP">[5]Intercompany!$I$81</definedName>
    <definedName name="Interco_AR">[5]Intercompany!$I$45</definedName>
    <definedName name="Interco_COR">[5]Intercompany!$E$81</definedName>
    <definedName name="Interco_Rev">[5]Intercompany!$E$45</definedName>
    <definedName name="interest" hidden="1">{#N/A,#N/A,FALSE,"TOC";#N/A,#N/A,FALSE,"ASS";#N/A,#N/A,FALSE,"CF";#N/A,#N/A,FALSE,"FUEL&amp;MTC"}</definedName>
    <definedName name="Interval1">'[26]V84.3A Maintenance Reserve'!#REF!</definedName>
    <definedName name="Interval2">'[26]V84.3A Maintenance Reserve'!#REF!</definedName>
    <definedName name="Interval3">'[26]V84.3A Maintenance Reserve'!#REF!</definedName>
    <definedName name="Interval4">'[26]V84.3A Maintenance Reserve'!#REF!</definedName>
    <definedName name="Interval5">'[26]V84.3A Maintenance Reserve'!#REF!</definedName>
    <definedName name="Interval6">'[26]V84.3A Maintenance Reserve'!#REF!</definedName>
    <definedName name="Interval7">'[26]V84.3A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[9]ASS!#REF!</definedName>
    <definedName name="IR5B">[9]ASS!#REF!</definedName>
    <definedName name="IR5TEMP">[9]ASS!#REF!</definedName>
    <definedName name="IR6A">[9]ASS!#REF!</definedName>
    <definedName name="IR6B">[9]ASS!#REF!</definedName>
    <definedName name="IR6TEMP">[9]ASS!#REF!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[27]schC!$C$5:$O$109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[51]datos!#REF!</definedName>
    <definedName name="JHFDSJLFJDLJF">#REF!</definedName>
    <definedName name="Jobsover100">'[5]Contract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'[5]Contract Schedule'!$U$1084</definedName>
    <definedName name="LD">#REF!</definedName>
    <definedName name="legal">[9]ASS!#REF!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[9]ASS!#REF!</definedName>
    <definedName name="loopfactor">#REF!</definedName>
    <definedName name="Loss_Accrual">'[5]Contract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'[16]ASS (inputs)'!#REF!</definedName>
    <definedName name="LR">[9]ASS!#REF!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'[16]ASS (inputs)'!#REF!</definedName>
    <definedName name="MAINT">#REF!</definedName>
    <definedName name="MAINT_RES">[9]ASS!#REF!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[9]ASS!#REF!</definedName>
    <definedName name="min_exp">#REF!</definedName>
    <definedName name="Minority_share_year2">[31]Assumptions!$T$61</definedName>
    <definedName name="Minority_share_year3">[30]Assumptions!$U$62</definedName>
    <definedName name="Minority_year2">[31]Assumptions!$T$61</definedName>
    <definedName name="Minority_year3">[31]Assumptions!$U$61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'[1]6'!$X$1:$X$1610</definedName>
    <definedName name="Notas1">'[1]6'!$Y$1:$Y$1607</definedName>
    <definedName name="NPV">'[29]Ass-1_General'!#REF!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'[5]Contract Schedule'!$AU$255</definedName>
    <definedName name="Number_Contracts">'[5]Contract Schedule'!$K$257</definedName>
    <definedName name="Number_Jobs">'[5]Contract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[3]FMEA!$K$88</definedName>
    <definedName name="OE">[9]ASS!#REF!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[20]Assm!$C$59:$E$77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'[16]ASS (inputs)'!#REF!</definedName>
    <definedName name="operation_start">'[16]ASS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'[16]ASS (inputs)'!#REF!</definedName>
    <definedName name="opi">#REF!</definedName>
    <definedName name="OPIC">[28]ASS!#REF!</definedName>
    <definedName name="opic_after_tax">#REF!</definedName>
    <definedName name="OPICFEED">[9]DSCR!#REF!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'[16]ASS (inputs)'!#REF!</definedName>
    <definedName name="PED">#REF!</definedName>
    <definedName name="Penalty_Table">'[20]Avail Penalty'!$A$12:$M$267</definedName>
    <definedName name="Percent_Threshold">#REF!</definedName>
    <definedName name="Period">[61]BalSht2008!$AC$83</definedName>
    <definedName name="Period1">[14]LASTSHEET!$E$39</definedName>
    <definedName name="Period2">[14]LASTSHEET!$G$39</definedName>
    <definedName name="Period3">[14]LASTSHEET!$I$39</definedName>
    <definedName name="permits">[9]ASS!#REF!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[9]DSCR!#REF!</definedName>
    <definedName name="Pis">[20]Assm!$J$16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'[37]Mapeo USGAAP'!$A:$P</definedName>
    <definedName name="PlanvsPriorYearEst">#REF!</definedName>
    <definedName name="PlanvsPriorYrPlan">#REF!</definedName>
    <definedName name="PLANYTD">#REF!</definedName>
    <definedName name="Pln_3Yr_US">[45]Cashflow!#REF!</definedName>
    <definedName name="Pln3Yr_Bs">'[46]Forecast(Bs)'!#REF!</definedName>
    <definedName name="Pln3Yr_US">'[46]Forecast($)'!#REF!</definedName>
    <definedName name="PNPV">[9]DSCR!#REF!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[27]Variance!$B$6:$M$50</definedName>
    <definedName name="PQ_VAR2">[27]Variance!#REF!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[14]LASTSHEET!$B$19</definedName>
    <definedName name="pri">#REF!</definedName>
    <definedName name="print">[9]ASS!#REF!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[44]BalSht2008!$AC$97</definedName>
    <definedName name="PrYear2">[44]BalSht2008!$AC$102</definedName>
    <definedName name="PTR">#REF!</definedName>
    <definedName name="PY_Accounts_Receivable">#REF!</definedName>
    <definedName name="PY_Administration">'[24]Income Statement'!$E$17</definedName>
    <definedName name="PY_Cash">#REF!</definedName>
    <definedName name="PY_Common_Equity">#REF!</definedName>
    <definedName name="PY_Cost_of_Sales">'[24]Income Statement'!$E$13</definedName>
    <definedName name="PY_Current_Liabilities">#REF!</definedName>
    <definedName name="PY_Depreciation">'[24]Income Statement'!$E$27</definedName>
    <definedName name="PY_Disc._Ops.">'[24]Income Statement'!$E$41</definedName>
    <definedName name="PY_Extraord.">'[24]Income Statement'!$E$45</definedName>
    <definedName name="PY_Gross_Profit">'[24]Income Statement'!$E$15</definedName>
    <definedName name="PY_INC_AFT_TAX">'[24]Income Statement'!$E$39</definedName>
    <definedName name="PY_INC_BEF_EXTRAORD">'[24]Income Statement'!$E$43</definedName>
    <definedName name="PY_Inc_Bef_Tax">'[24]Income Statement'!$E$35</definedName>
    <definedName name="PY_Intangible_Assets">#REF!</definedName>
    <definedName name="PY_Interest_Expense">'[24]Income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'[24]Income Statement'!$E$47</definedName>
    <definedName name="PY_Net_Revenue">'[24]Income Statement'!$E$8</definedName>
    <definedName name="PY_Operating_Inc">'[24]Income Statement'!$E$29</definedName>
    <definedName name="PY_Operating_Income">'[24]Income Statement'!$E$29</definedName>
    <definedName name="PY_Other_Curr_Assets">#REF!</definedName>
    <definedName name="PY_Other_Exp">'[24]Income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'[24]Income Statement'!$E$25</definedName>
    <definedName name="PY_Sun_AJEs">'[55]PY Sun Topsides'!$B$11:$P$34</definedName>
    <definedName name="PY_Tangible_Assets">#REF!</definedName>
    <definedName name="PY_Taxes">'[24]Income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'[24]Income Statement'!$L$17</definedName>
    <definedName name="PY2_Cash">#REF!</definedName>
    <definedName name="PY2_Common_Equity">#REF!</definedName>
    <definedName name="PY2_Cost_of_Sales">'[24]Income Statement'!$L$13</definedName>
    <definedName name="PY2_Current_Liabilities">#REF!</definedName>
    <definedName name="PY2_Depreciation">'[24]Income Statement'!$L$27</definedName>
    <definedName name="PY2_Disc._Ops.">'[24]Income Statement'!$L$41</definedName>
    <definedName name="PY2_Extraord.">'[24]Income Statement'!$L$45</definedName>
    <definedName name="PY2_Gross_Profit">'[24]Income Statement'!$L$15</definedName>
    <definedName name="PY2_INC_AFT_TAX">'[24]Income Statement'!$L$39</definedName>
    <definedName name="PY2_INC_BEF_EXTRAORD">'[24]Income Statement'!$L$43</definedName>
    <definedName name="PY2_Inc_Bef_Tax">'[24]Income Statement'!$L$35</definedName>
    <definedName name="PY2_Intangible_Assets">#REF!</definedName>
    <definedName name="PY2_Interest_Expense">'[24]Income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'[24]Income Statement'!$L$47</definedName>
    <definedName name="PY2_Net_Revenue">'[24]Income Statement'!$L$8</definedName>
    <definedName name="PY2_Operating_Inc">'[24]Income Statement'!$L$29</definedName>
    <definedName name="PY2_Operating_Income">#REF!</definedName>
    <definedName name="PY2_Other_Curr_Assets">#REF!</definedName>
    <definedName name="PY2_Other_Exp.">'[24]Income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'[24]Income Statement'!$L$25</definedName>
    <definedName name="PY2_Tangible_Assets">#REF!</definedName>
    <definedName name="PY2_Taxes">'[24]Income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'[24]Income Statement'!$S$17</definedName>
    <definedName name="PY3_Cash">#REF!</definedName>
    <definedName name="PY3_Common_Equity">#REF!</definedName>
    <definedName name="PY3_Cost_of_Sales">'[24]Income Statement'!$S$13</definedName>
    <definedName name="PY3_Current_Liabilities">#REF!</definedName>
    <definedName name="PY3_Depreciation">'[24]Income Statement'!$S$27</definedName>
    <definedName name="PY3_Disc._Ops.">'[24]Income Statement'!$S$41</definedName>
    <definedName name="PY3_Extraord.">'[24]Income Statement'!$S$45</definedName>
    <definedName name="PY3_Gross_Profit">'[24]Income Statement'!$S$15</definedName>
    <definedName name="PY3_INC_AFT_TAX">'[24]Income Statement'!$S$39</definedName>
    <definedName name="PY3_INC_BEF_EXTRAORD">'[24]Income Statement'!$S$43</definedName>
    <definedName name="PY3_Inc_Bef_Tax">'[24]Income Statement'!$S$35</definedName>
    <definedName name="PY3_Intangible_Assets">#REF!</definedName>
    <definedName name="PY3_Interest_Expense">'[24]Income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'[24]Income Statement'!$S$47</definedName>
    <definedName name="PY3_Net_Revenue">'[24]Income Statement'!$S$8</definedName>
    <definedName name="PY3_Operating_Inc">'[24]Income Statement'!$S$29</definedName>
    <definedName name="PY3_Other_Curr_Assets">#REF!</definedName>
    <definedName name="PY3_Other_Exp.">'[24]Income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'[24]Income Statement'!$S$25</definedName>
    <definedName name="PY3_Tangible_Assets">#REF!</definedName>
    <definedName name="PY3_Taxes">'[24]Income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'[24]Income Statement'!$U$17</definedName>
    <definedName name="PY4_Cash">#REF!</definedName>
    <definedName name="PY4_Common_Equity">#REF!</definedName>
    <definedName name="PY4_Cost_of_Sales">'[24]Income Statement'!$U$13</definedName>
    <definedName name="PY4_Current_Liabilities">#REF!</definedName>
    <definedName name="PY4_Depreciation">'[24]Income Statement'!$U$27</definedName>
    <definedName name="PY4_Disc._Ops.">'[24]Income Statement'!$U$41</definedName>
    <definedName name="PY4_Extraord.">'[24]Income Statement'!$U$45</definedName>
    <definedName name="PY4_Gross_Profit">'[24]Income Statement'!$U$15</definedName>
    <definedName name="PY4_INC_AFT_TAX">'[24]Income Statement'!$U$39</definedName>
    <definedName name="PY4_INC_BEF_EXTRAORD">'[24]Income Statement'!$U$43</definedName>
    <definedName name="PY4_Inc_Bef_Tax">'[24]Income Statement'!$U$35</definedName>
    <definedName name="PY4_Intangible_Assets">#REF!</definedName>
    <definedName name="PY4_Interest_Expense">'[24]Income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'[24]Income Statement'!$U$47</definedName>
    <definedName name="PY4_Net_Revenue">'[24]Income Statement'!$U$8</definedName>
    <definedName name="PY4_Operating_Inc">'[24]Income Statement'!$U$29</definedName>
    <definedName name="PY4_Other_Cur_Assets">#REF!</definedName>
    <definedName name="PY4_Other_Exp.">'[24]Income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'[24]Income Statement'!$U$25</definedName>
    <definedName name="PY4_Tangible_Assets">#REF!</definedName>
    <definedName name="PY4_Taxes">'[24]Income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'[24]Income Statement'!$W$17</definedName>
    <definedName name="PY5_Cash">#REF!</definedName>
    <definedName name="PY5_Common_Equity">#REF!</definedName>
    <definedName name="PY5_Cost_of_Sales">'[24]Income Statement'!$W$13</definedName>
    <definedName name="PY5_Current_Liabilities">#REF!</definedName>
    <definedName name="PY5_Depreciation">'[24]Income Statement'!$W$27</definedName>
    <definedName name="PY5_Disc._Ops.">'[24]Income Statement'!$W$41</definedName>
    <definedName name="PY5_Extraord.">'[24]Income Statement'!$W$45</definedName>
    <definedName name="PY5_Gross_Profit">'[24]Income Statement'!$W$15</definedName>
    <definedName name="PY5_INC_AFT_TAX">'[24]Income Statement'!$W$39</definedName>
    <definedName name="PY5_INC_BEF_EXTRAORD">'[24]Income Statement'!$W$43</definedName>
    <definedName name="PY5_Inc_Bef_Tax">'[24]Income Statement'!$W$35</definedName>
    <definedName name="PY5_Intangible_Assets">#REF!</definedName>
    <definedName name="PY5_Interest_Expense">'[24]Income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'[24]Income Statement'!$W$47</definedName>
    <definedName name="PY5_Net_Revenue">'[24]Income Statement'!$W$8</definedName>
    <definedName name="PY5_Operating_Inc">'[24]Income Statement'!$W$29</definedName>
    <definedName name="PY5_Other_Curr_Assets">#REF!</definedName>
    <definedName name="PY5_Other_Exp.">'[24]Income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'[24]Income Statement'!$W$25</definedName>
    <definedName name="PY5_Tangible_Assets">#REF!</definedName>
    <definedName name="PY5_Taxes">'[24]Income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[45]Cashflow!#REF!</definedName>
    <definedName name="Quarter">[55]Selections!$B$22</definedName>
    <definedName name="Quarter_Bs">[31]Quarter!$A$2:$U$55</definedName>
    <definedName name="Quarter_US">#REF!</definedName>
    <definedName name="Quarter_USD">[31]Quarter!$A$61:$U$114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[37]Balanza2!$A$1:$P$978</definedName>
    <definedName name="RANGO">[34]SUR!#REF!</definedName>
    <definedName name="RANGO1">[34]SUR!#REF!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[14]LASTSHEET!$B$10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[27]schC!$C$128:$O$198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[28]ASS!#REF!</definedName>
    <definedName name="Rules_for_Obligations">'[2]#REF'!#REF!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'[24]Detalle ctas. BG'!#REF!</definedName>
    <definedName name="S_Adjust_Data">'[24]Detalle ctas. BG'!#REF!</definedName>
    <definedName name="S_Adjust_GT">'[24]Detalle ctas. BG'!#REF!</definedName>
    <definedName name="S_AJE_Tot">'[24]Detalle ctas. BG'!#REF!</definedName>
    <definedName name="S_AJE_Tot_Data">'[24]Detalle ctas. BG'!#REF!</definedName>
    <definedName name="S_AJE_Tot_GT">'[24]Detalle ctas. BG'!#REF!</definedName>
    <definedName name="S_CONT">[9]ASS!#REF!</definedName>
    <definedName name="S_CY_Beg">'[24]Detalle ctas. BG'!#REF!</definedName>
    <definedName name="S_CY_Beg_Data">'[24]Detalle ctas. BG'!#REF!</definedName>
    <definedName name="S_CY_Beg_GT">'[24]Detalle ctas. BG'!#REF!</definedName>
    <definedName name="S_CY_End_Data">'[24]Detalle ctas. BG'!$F$1:$F$690</definedName>
    <definedName name="S_CY_End_GT">'[24]Detalle ctas. BG'!#REF!</definedName>
    <definedName name="S_PY_End_Data">'[24]Detalle ctas. BG'!$H$1:$H$690</definedName>
    <definedName name="S_PY_End_GT">'[24]Detalle ctas. BG'!#REF!</definedName>
    <definedName name="S_RJE_Tot">'[24]Detalle ctas. BG'!#REF!</definedName>
    <definedName name="S_RJE_Tot_Data">'[24]Detalle ctas. BG'!#REF!</definedName>
    <definedName name="S_RJE_Tot_GT">'[24]Detalle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'[5]Contract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[14]LASTSHEET!$E$41</definedName>
    <definedName name="Scenario2">[55]Selections!$D$14</definedName>
    <definedName name="Scenario3">[14]LASTSHEET!$I$41</definedName>
    <definedName name="SCH_A">[27]schA!$C$5:$J$54</definedName>
    <definedName name="SCH_B">'[27]SCH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[28]ASS!#REF!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[3]FMEA!$K$111</definedName>
    <definedName name="serv1">'[5]Contract Schedule'!$K$1033</definedName>
    <definedName name="serv2">'[5]Contract Schedule'!$K$1094</definedName>
    <definedName name="serv99">'[5]Contract Schedule'!$K$1035</definedName>
    <definedName name="Server">[61]BalSht2008!$AC$80</definedName>
    <definedName name="sf">#REF!</definedName>
    <definedName name="SFN">'[48]Consolidated Trial Balance'!#REF!</definedName>
    <definedName name="sl">'[5]Contract Schedule'!$E$1098</definedName>
    <definedName name="SOFT">[9]ASS!#REF!</definedName>
    <definedName name="SovPremiumEgypt">[88]Egypt!$W$5</definedName>
    <definedName name="SPARES_DUTIES">[9]ASS!#REF!</definedName>
    <definedName name="SPARES_VAT">[9]ASS!#REF!</definedName>
    <definedName name="spres">[28]ASS!#REF!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[9]ASS!#REF!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[9]BS_NI!#REF!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[9]ASS!#REF!</definedName>
    <definedName name="T_COF">[9]ASS!#REF!</definedName>
    <definedName name="T_EQUITY">[9]ASS!#REF!</definedName>
    <definedName name="T_LOAN">[9]ASS!#REF!</definedName>
    <definedName name="T_RATE">[9]ASS!#REF!</definedName>
    <definedName name="T_SPREAD">[9]ASS!#REF!</definedName>
    <definedName name="T_TERM">[9]ASS!#REF!</definedName>
    <definedName name="t_value">#REF!</definedName>
    <definedName name="tabla">[13]directorio_real_2003_1!$A$1:$C$65536</definedName>
    <definedName name="tabla2">[37]ccb2!$A$290:$E$652</definedName>
    <definedName name="Table">#REF!</definedName>
    <definedName name="TARGET">'[29]Ass-1_General'!#REF!</definedName>
    <definedName name="tarif">[28]ASS!#REF!</definedName>
    <definedName name="Tariff_Cap">[49]Assm!$D$29</definedName>
    <definedName name="Tariff_Table">[75]Tariff!$C$11:$O$31</definedName>
    <definedName name="Tariff_Var">[49]Assm!$D$30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[9]ASS!#REF!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'[21]PPA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'[5]Contract Schedule'!$AE$253</definedName>
    <definedName name="Total_underbillings">'[5]Contract Schedule'!$AF$253</definedName>
    <definedName name="totalalloc">#REF!</definedName>
    <definedName name="Totalant">'[1]6'!$I$1:$I$1618</definedName>
    <definedName name="Totalnotas">'[1]6'!$V$1:$V$1618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[9]ASS!#REF!</definedName>
    <definedName name="Turnkey_Table1">#REF!</definedName>
    <definedName name="type1a">'[5]Contract Schedule'!$E$1033</definedName>
    <definedName name="type1b">'[5]Contract Schedule'!$E$1034</definedName>
    <definedName name="type1c">'[5]Contract Schedule'!$E$1035</definedName>
    <definedName name="type1d">'[5]Contract Schedule'!$E$1036</definedName>
    <definedName name="type1e">'[5]Contract Schedule'!$E$1037</definedName>
    <definedName name="type1z">'[5]Contract Schedule'!$E$1038</definedName>
    <definedName name="type2a">'[5]Contract Schedule'!$E$1112</definedName>
    <definedName name="type2z">'[5]Contract Schedule'!$E$1116</definedName>
    <definedName name="type3a">'[5]Contract Schedule'!$N$1033</definedName>
    <definedName name="type3z">'[5]Contract Schedule'!$N$1037</definedName>
    <definedName name="type4a">'[5]Contract Schedule'!$P$1033</definedName>
    <definedName name="type4x">'[5]Contract Schedule'!$H$1113</definedName>
    <definedName name="type4z">'[5]Contract Schedule'!$P$1098</definedName>
    <definedName name="type5a">'[5]Contract Schedule'!$Q$1033</definedName>
    <definedName name="type5z">'[5]Contract Schedule'!$Q$1034</definedName>
    <definedName name="type6a">'[5]Contract Schedule'!$R$1033</definedName>
    <definedName name="type6z">'[5]Contract Schedule'!$R$1035</definedName>
    <definedName name="type7a">'[5]Contract Schedule'!$S$1033</definedName>
    <definedName name="type7z">'[5]Contract Schedule'!$S$1035</definedName>
    <definedName name="type9a">'[5]Contract Schedule'!$V$1033</definedName>
    <definedName name="type9z">'[5]Contract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'[46]Forecast($)'!#REF!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'[27]Stat-Energy'!$B$6:$Z$45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'[46]Forecast(Bs)'!#REF!</definedName>
    <definedName name="Var_Yr_1CE_USD">'[46]Forecast($)'!#REF!</definedName>
    <definedName name="Var_Yr_Plan_Bs">#REF!</definedName>
    <definedName name="Var_Yr_Plan_USD">'[46]Forecast($)'!#REF!</definedName>
    <definedName name="VARIANCE_RANGE">[2]Variance!$D$7,[2]Variance!$D$7:$AB$70,[2]Variance!$D$77:$AB$153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'[16]ASS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[28]ASS!#REF!</definedName>
    <definedName name="Wh_Serv">[129]Assm!$J$15</definedName>
    <definedName name="WHTAX">[28]ASS!#REF!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[28]ASS!#REF!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[45]Cashflow!#REF!</definedName>
    <definedName name="Year_Qtr_Bs">'[46]Forecast(Bs)'!#REF!</definedName>
    <definedName name="Year_Qtr_US">[45]Cashflow!#REF!</definedName>
    <definedName name="Year1">[55]Selections!$B$9</definedName>
    <definedName name="Year2">[55]Selections!$D$9</definedName>
    <definedName name="Year3">[14]LASTSHEET!$I$37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'[31]Forecast(Bs)'!$A$1:$O$58</definedName>
    <definedName name="Yr_Mth_USD">'[31]Forecast($)'!$A$1:$O$58</definedName>
    <definedName name="YTD">'[1]6'!$H$1:$H$1618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'[1]6'!$G$1:$G$1618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1" l="1"/>
  <c r="Q60" i="1"/>
  <c r="W42" i="1"/>
  <c r="W41" i="1"/>
  <c r="O41" i="1"/>
  <c r="O40" i="1"/>
  <c r="O39" i="1"/>
  <c r="O38" i="1"/>
  <c r="U37" i="1"/>
  <c r="O37" i="1"/>
  <c r="U36" i="1"/>
  <c r="W35" i="1" s="1"/>
  <c r="M35" i="1"/>
  <c r="M34" i="1"/>
  <c r="O36" i="1" s="1"/>
  <c r="U33" i="1"/>
  <c r="W32" i="1" s="1"/>
  <c r="F33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O30" i="1" s="1"/>
  <c r="F24" i="1"/>
  <c r="H34" i="1" s="1"/>
  <c r="U23" i="1"/>
  <c r="F23" i="1"/>
  <c r="U22" i="1"/>
  <c r="F22" i="1"/>
  <c r="U21" i="1"/>
  <c r="F21" i="1"/>
  <c r="U20" i="1"/>
  <c r="M20" i="1"/>
  <c r="F20" i="1"/>
  <c r="U19" i="1"/>
  <c r="M19" i="1"/>
  <c r="U18" i="1"/>
  <c r="M18" i="1"/>
  <c r="U17" i="1"/>
  <c r="W28" i="1" s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W5" i="1" s="1"/>
  <c r="W15" i="1" s="1"/>
  <c r="W29" i="1" s="1"/>
  <c r="W39" i="1" s="1"/>
  <c r="W44" i="1" s="1"/>
  <c r="O42" i="1" s="1"/>
  <c r="M10" i="1"/>
  <c r="F10" i="1"/>
  <c r="U9" i="1"/>
  <c r="M9" i="1"/>
  <c r="F9" i="1"/>
  <c r="U8" i="1"/>
  <c r="M8" i="1"/>
  <c r="F8" i="1"/>
  <c r="U7" i="1"/>
  <c r="M7" i="1"/>
  <c r="O21" i="1" s="1"/>
  <c r="F7" i="1"/>
  <c r="H17" i="1" s="1"/>
  <c r="H44" i="1" s="1"/>
  <c r="U6" i="1"/>
  <c r="O43" i="1" l="1"/>
  <c r="O44" i="1" s="1"/>
  <c r="O31" i="1"/>
</calcChain>
</file>

<file path=xl/sharedStrings.xml><?xml version="1.0" encoding="utf-8"?>
<sst xmlns="http://schemas.openxmlformats.org/spreadsheetml/2006/main" count="227" uniqueCount="199">
  <si>
    <t>DISTRIBUIDORA DE ELECTRICIDAD DEL SUR, S.A. DE C.V.</t>
  </si>
  <si>
    <t>BALANCE GENERAL AL 31 DE OCTUBRE DE 2021</t>
  </si>
  <si>
    <t>ESTADO DE RESULTADOS DEL 01 DE ENERO AL 31 DE OCTUBRE DE 2021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</si>
  <si>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</si>
  <si>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</si>
  <si>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</si>
  <si>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</si>
  <si>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</si>
  <si>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</si>
  <si>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</si>
  <si>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</si>
  <si>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</si>
  <si>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</si>
  <si>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</si>
  <si>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</si>
  <si>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</si>
  <si>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</si>
  <si>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</si>
  <si>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</si>
  <si>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</si>
  <si>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</si>
  <si>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</si>
  <si>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</si>
  <si>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</si>
  <si>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</si>
  <si>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</si>
  <si>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</si>
  <si>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</si>
  <si>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</si>
  <si>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</si>
  <si>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</si>
  <si>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</si>
  <si>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</si>
  <si>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</si>
  <si>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</si>
  <si>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</si>
  <si>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</si>
  <si>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</si>
  <si>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</si>
  <si>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</si>
  <si>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</si>
  <si>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</si>
  <si>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</si>
  <si>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</si>
  <si>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</si>
  <si>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</si>
  <si>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</si>
  <si>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</si>
  <si>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</si>
  <si>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</si>
  <si>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</si>
  <si>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</si>
  <si>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</si>
  <si>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</si>
  <si>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</si>
  <si>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</si>
  <si>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</si>
  <si>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</si>
  <si>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</si>
  <si>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</si>
  <si>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</si>
  <si>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</si>
  <si>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</si>
  <si>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</si>
  <si>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</si>
  <si>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</si>
  <si>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</si>
  <si>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</si>
  <si>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</si>
  <si>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</si>
  <si>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</si>
  <si>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</si>
  <si>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</si>
  <si>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</si>
  <si>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</si>
  <si>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</si>
  <si>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</si>
  <si>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</si>
  <si>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</si>
  <si>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</si>
  <si>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</si>
  <si>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</si>
  <si>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</si>
  <si>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</si>
  <si>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</si>
  <si>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</si>
  <si>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</si>
  <si>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</si>
  <si>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</si>
  <si>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</si>
  <si>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</si>
  <si>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</si>
  <si>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</si>
  <si>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</si>
  <si>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</si>
  <si>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</si>
  <si>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</si>
  <si>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</si>
  <si>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</si>
  <si>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</si>
  <si>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</si>
  <si>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</si>
  <si>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</si>
  <si>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</si>
  <si>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</si>
  <si>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</si>
  <si>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</si>
  <si>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</si>
  <si>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</si>
  <si>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</si>
  <si>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</si>
  <si>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Erick René Guzmán Sosa</t>
  </si>
  <si>
    <t>Presidenta Ejecutiva</t>
  </si>
  <si>
    <t>Gerente de Finanzas</t>
  </si>
  <si>
    <t>Contador General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</si>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</sst>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_(* #,##0.00_);_(* \(#,##0.00\);_(* &quot;-&quot;??_);_(@_)"/>
    <numFmt numFmtId="169" formatCode="#,##0;[Red]\(#,##0\)"/>
    <numFmt numFmtId="170" formatCode="_(&quot;$&quot;* #,##0.00_);_(&quot;$&quot;* \(#,##0.00\);_(&quot;$&quot;* &quot;-&quot;??_);_(@_)"/>
    <numFmt numFmtId="171" formatCode="#,##0.00_ ;\-#,##0.00\ "/>
    <numFmt numFmtId="172" formatCode="#,##0.00;[Red]#,##0.00"/>
    <numFmt numFmtId="173" formatCode="_-* #,##0.00\ _€_-;\-* #,##0.00\ _€_-;_-* &quot;-&quot;??\ _€_-;_-@_-"/>
    <numFmt numFmtId="174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3" fillId="0" borderId="0" applyNumberFormat="0" applyFill="0" applyBorder="0" applyAlignment="0" applyProtection="0">
      <alignment vertical="top"/>
      <protection locked="0"/>
    </xf>
    <xf numFmtId="164" fontId="2" fillId="0" borderId="0"/>
    <xf numFmtId="168" fontId="2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4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40" fontId="2" fillId="0" borderId="0" xfId="4" applyNumberFormat="1" applyProtection="1">
      <protection hidden="1"/>
    </xf>
    <xf numFmtId="164" fontId="2" fillId="0" borderId="0" xfId="4"/>
    <xf numFmtId="164" fontId="4" fillId="0" borderId="0" xfId="4" quotePrefix="1" applyFont="1" applyAlignment="1" applyProtection="1">
      <alignment horizontal="center"/>
      <protection hidden="1"/>
    </xf>
    <xf numFmtId="164" fontId="4" fillId="0" borderId="0" xfId="4" applyFont="1" applyAlignment="1" applyProtection="1">
      <alignment horizontal="center"/>
      <protection hidden="1"/>
    </xf>
    <xf numFmtId="164" fontId="5" fillId="0" borderId="0" xfId="4" quotePrefix="1" applyFont="1" applyAlignment="1" applyProtection="1">
      <alignment horizontal="center"/>
      <protection hidden="1"/>
    </xf>
    <xf numFmtId="164" fontId="5" fillId="0" borderId="0" xfId="4" applyFont="1" applyAlignment="1" applyProtection="1">
      <alignment horizontal="center"/>
      <protection hidden="1"/>
    </xf>
    <xf numFmtId="164" fontId="2" fillId="0" borderId="0" xfId="4" applyAlignment="1" applyProtection="1">
      <alignment horizontal="center"/>
      <protection hidden="1"/>
    </xf>
    <xf numFmtId="165" fontId="2" fillId="0" borderId="0" xfId="4" applyNumberFormat="1" applyProtection="1">
      <protection hidden="1"/>
    </xf>
    <xf numFmtId="166" fontId="2" fillId="0" borderId="0" xfId="4" applyNumberFormat="1" applyProtection="1">
      <protection hidden="1"/>
    </xf>
    <xf numFmtId="167" fontId="6" fillId="0" borderId="0" xfId="4" applyNumberFormat="1" applyFont="1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164" fontId="7" fillId="0" borderId="0" xfId="4" applyFont="1" applyAlignment="1" applyProtection="1">
      <alignment horizontal="center"/>
      <protection hidden="1"/>
    </xf>
    <xf numFmtId="165" fontId="3" fillId="0" borderId="0" xfId="4" applyNumberFormat="1" applyFont="1" applyAlignment="1" applyProtection="1">
      <alignment horizontal="center"/>
      <protection hidden="1"/>
    </xf>
    <xf numFmtId="164" fontId="8" fillId="0" borderId="0" xfId="4" applyFont="1" applyProtection="1">
      <protection hidden="1"/>
    </xf>
    <xf numFmtId="166" fontId="8" fillId="0" borderId="0" xfId="4" applyNumberFormat="1" applyFont="1" applyAlignment="1" applyProtection="1">
      <alignment horizontal="center"/>
      <protection hidden="1"/>
    </xf>
    <xf numFmtId="39" fontId="6" fillId="0" borderId="0" xfId="4" applyNumberFormat="1" applyFont="1" applyProtection="1">
      <protection hidden="1"/>
    </xf>
    <xf numFmtId="168" fontId="2" fillId="0" borderId="0" xfId="1" applyFont="1" applyFill="1" applyProtection="1">
      <protection hidden="1"/>
    </xf>
    <xf numFmtId="164" fontId="9" fillId="0" borderId="0" xfId="4" applyFont="1" applyProtection="1">
      <protection hidden="1"/>
    </xf>
    <xf numFmtId="164" fontId="10" fillId="0" borderId="0" xfId="4" applyFont="1" applyProtection="1">
      <protection hidden="1"/>
    </xf>
    <xf numFmtId="165" fontId="6" fillId="0" borderId="0" xfId="4" applyNumberFormat="1" applyFont="1" applyProtection="1">
      <protection hidden="1"/>
    </xf>
    <xf numFmtId="165" fontId="6" fillId="0" borderId="0" xfId="4" quotePrefix="1" applyNumberFormat="1" applyFont="1" applyProtection="1">
      <protection hidden="1"/>
    </xf>
    <xf numFmtId="164" fontId="6" fillId="0" borderId="0" xfId="4" applyFont="1" applyProtection="1">
      <protection hidden="1"/>
    </xf>
    <xf numFmtId="168" fontId="6" fillId="0" borderId="0" xfId="1" applyFont="1" applyFill="1" applyProtection="1">
      <protection hidden="1"/>
    </xf>
    <xf numFmtId="164" fontId="5" fillId="0" borderId="0" xfId="4" applyFont="1" applyProtection="1">
      <protection hidden="1"/>
    </xf>
    <xf numFmtId="166" fontId="11" fillId="0" borderId="0" xfId="4" applyNumberFormat="1" applyFont="1" applyProtection="1">
      <protection hidden="1"/>
    </xf>
    <xf numFmtId="168" fontId="6" fillId="0" borderId="0" xfId="1" applyFont="1" applyProtection="1">
      <protection hidden="1"/>
    </xf>
    <xf numFmtId="164" fontId="12" fillId="0" borderId="0" xfId="4" applyFont="1" applyProtection="1">
      <protection hidden="1"/>
    </xf>
    <xf numFmtId="168" fontId="2" fillId="0" borderId="0" xfId="1" applyFont="1" applyProtection="1">
      <protection hidden="1"/>
    </xf>
    <xf numFmtId="166" fontId="14" fillId="0" borderId="0" xfId="3" applyNumberFormat="1" applyFont="1" applyFill="1" applyAlignment="1" applyProtection="1">
      <alignment horizontal="center"/>
      <protection hidden="1"/>
    </xf>
    <xf numFmtId="165" fontId="6" fillId="0" borderId="1" xfId="4" applyNumberFormat="1" applyFont="1" applyBorder="1" applyProtection="1">
      <protection hidden="1"/>
    </xf>
    <xf numFmtId="166" fontId="15" fillId="0" borderId="0" xfId="3" applyNumberFormat="1" applyFont="1" applyFill="1" applyAlignment="1" applyProtection="1">
      <protection hidden="1"/>
    </xf>
    <xf numFmtId="166" fontId="11" fillId="0" borderId="0" xfId="3" applyNumberFormat="1" applyFont="1" applyFill="1" applyAlignment="1" applyProtection="1">
      <protection hidden="1"/>
    </xf>
    <xf numFmtId="169" fontId="2" fillId="0" borderId="0" xfId="4" applyNumberFormat="1" applyProtection="1">
      <protection hidden="1"/>
    </xf>
    <xf numFmtId="166" fontId="12" fillId="0" borderId="0" xfId="3" applyNumberFormat="1" applyFont="1" applyFill="1" applyAlignment="1" applyProtection="1">
      <protection hidden="1"/>
    </xf>
    <xf numFmtId="39" fontId="6" fillId="0" borderId="1" xfId="4" applyNumberFormat="1" applyFont="1" applyBorder="1" applyProtection="1">
      <protection hidden="1"/>
    </xf>
    <xf numFmtId="166" fontId="12" fillId="0" borderId="0" xfId="3" applyNumberFormat="1" applyFont="1" applyAlignment="1" applyProtection="1">
      <protection hidden="1"/>
    </xf>
    <xf numFmtId="168" fontId="6" fillId="0" borderId="1" xfId="1" applyFont="1" applyBorder="1" applyProtection="1">
      <protection hidden="1"/>
    </xf>
    <xf numFmtId="168" fontId="6" fillId="0" borderId="0" xfId="4" applyNumberFormat="1" applyFont="1" applyProtection="1">
      <protection hidden="1"/>
    </xf>
    <xf numFmtId="164" fontId="16" fillId="0" borderId="0" xfId="4" quotePrefix="1" applyFont="1" applyAlignment="1">
      <alignment horizontal="left"/>
    </xf>
    <xf numFmtId="165" fontId="8" fillId="0" borderId="0" xfId="4" applyNumberFormat="1" applyFont="1" applyProtection="1">
      <protection hidden="1"/>
    </xf>
    <xf numFmtId="168" fontId="8" fillId="0" borderId="0" xfId="1" applyFont="1" applyProtection="1">
      <protection hidden="1"/>
    </xf>
    <xf numFmtId="165" fontId="5" fillId="0" borderId="0" xfId="4" applyNumberFormat="1" applyFont="1" applyProtection="1">
      <protection hidden="1"/>
    </xf>
    <xf numFmtId="168" fontId="5" fillId="0" borderId="0" xfId="1" applyFont="1" applyProtection="1">
      <protection hidden="1"/>
    </xf>
    <xf numFmtId="166" fontId="12" fillId="0" borderId="0" xfId="4" applyNumberFormat="1" applyFont="1" applyProtection="1">
      <protection hidden="1"/>
    </xf>
    <xf numFmtId="166" fontId="10" fillId="0" borderId="0" xfId="4" applyNumberFormat="1" applyFont="1" applyProtection="1">
      <protection hidden="1"/>
    </xf>
    <xf numFmtId="168" fontId="6" fillId="0" borderId="0" xfId="1" applyFont="1" applyFill="1" applyBorder="1" applyProtection="1">
      <protection hidden="1"/>
    </xf>
    <xf numFmtId="168" fontId="6" fillId="0" borderId="1" xfId="1" applyFont="1" applyFill="1" applyBorder="1" applyProtection="1">
      <protection hidden="1"/>
    </xf>
    <xf numFmtId="168" fontId="5" fillId="0" borderId="0" xfId="1" applyFont="1" applyFill="1" applyProtection="1">
      <protection hidden="1"/>
    </xf>
    <xf numFmtId="166" fontId="17" fillId="0" borderId="0" xfId="4" applyNumberFormat="1" applyFont="1" applyProtection="1">
      <protection hidden="1"/>
    </xf>
    <xf numFmtId="168" fontId="11" fillId="0" borderId="0" xfId="1" applyFont="1" applyFill="1" applyProtection="1">
      <protection hidden="1"/>
    </xf>
    <xf numFmtId="165" fontId="6" fillId="0" borderId="1" xfId="4" applyNumberFormat="1" applyFont="1" applyBorder="1" applyAlignment="1" applyProtection="1">
      <alignment wrapText="1"/>
      <protection hidden="1"/>
    </xf>
    <xf numFmtId="170" fontId="2" fillId="0" borderId="0" xfId="2" applyFont="1" applyFill="1" applyProtection="1">
      <protection hidden="1"/>
    </xf>
    <xf numFmtId="168" fontId="5" fillId="0" borderId="1" xfId="1" applyFont="1" applyFill="1" applyBorder="1" applyProtection="1">
      <protection hidden="1"/>
    </xf>
    <xf numFmtId="168" fontId="5" fillId="0" borderId="0" xfId="1" applyFont="1" applyBorder="1" applyProtection="1">
      <protection hidden="1"/>
    </xf>
    <xf numFmtId="166" fontId="14" fillId="0" borderId="0" xfId="3" applyNumberFormat="1" applyFont="1" applyFill="1" applyAlignment="1" applyProtection="1"/>
    <xf numFmtId="166" fontId="14" fillId="0" borderId="0" xfId="3" applyNumberFormat="1" applyFont="1" applyFill="1" applyAlignment="1" applyProtection="1">
      <protection hidden="1"/>
    </xf>
    <xf numFmtId="171" fontId="2" fillId="0" borderId="0" xfId="4" applyNumberFormat="1"/>
    <xf numFmtId="4" fontId="2" fillId="0" borderId="0" xfId="4" applyNumberFormat="1"/>
    <xf numFmtId="172" fontId="2" fillId="0" borderId="0" xfId="4" applyNumberFormat="1"/>
    <xf numFmtId="168" fontId="2" fillId="0" borderId="0" xfId="1" applyFont="1"/>
    <xf numFmtId="39" fontId="2" fillId="0" borderId="0" xfId="4" applyNumberFormat="1"/>
    <xf numFmtId="40" fontId="5" fillId="0" borderId="0" xfId="4" applyNumberFormat="1" applyFont="1" applyAlignment="1" applyProtection="1">
      <alignment horizontal="left"/>
      <protection hidden="1"/>
    </xf>
    <xf numFmtId="168" fontId="5" fillId="0" borderId="2" xfId="1" applyFont="1" applyBorder="1" applyProtection="1">
      <protection hidden="1"/>
    </xf>
    <xf numFmtId="168" fontId="5" fillId="0" borderId="2" xfId="1" applyFont="1" applyFill="1" applyBorder="1" applyProtection="1">
      <protection hidden="1"/>
    </xf>
    <xf numFmtId="166" fontId="18" fillId="0" borderId="0" xfId="4" applyNumberFormat="1" applyFont="1" applyProtection="1"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11" fillId="0" borderId="0" xfId="4" quotePrefix="1" applyNumberFormat="1" applyFont="1" applyAlignment="1" applyProtection="1">
      <alignment horizontal="center" vertical="top"/>
      <protection hidden="1"/>
    </xf>
    <xf numFmtId="168" fontId="19" fillId="0" borderId="0" xfId="1" applyFont="1" applyFill="1" applyBorder="1" applyAlignment="1" applyProtection="1">
      <alignment horizontal="right" wrapText="1"/>
      <protection locked="0"/>
    </xf>
    <xf numFmtId="168" fontId="2" fillId="0" borderId="0" xfId="5" applyFont="1"/>
    <xf numFmtId="168" fontId="2" fillId="0" borderId="0" xfId="5" applyFont="1" applyProtection="1">
      <protection hidden="1"/>
    </xf>
    <xf numFmtId="173" fontId="2" fillId="0" borderId="0" xfId="4" applyNumberFormat="1" applyProtection="1">
      <protection hidden="1"/>
    </xf>
    <xf numFmtId="165" fontId="5" fillId="0" borderId="0" xfId="4" applyNumberFormat="1" applyFont="1" applyAlignment="1" applyProtection="1">
      <alignment horizontal="center"/>
      <protection hidden="1"/>
    </xf>
    <xf numFmtId="174" fontId="2" fillId="0" borderId="0" xfId="4" applyNumberFormat="1" applyProtection="1">
      <protection hidden="1"/>
    </xf>
    <xf numFmtId="39" fontId="2" fillId="0" borderId="0" xfId="4" applyNumberFormat="1" applyProtection="1"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165" fontId="6" fillId="0" borderId="0" xfId="4" applyNumberFormat="1" applyFont="1" applyAlignment="1" applyProtection="1">
      <alignment horizontal="center"/>
      <protection hidden="1"/>
    </xf>
    <xf numFmtId="164" fontId="2" fillId="0" borderId="0" xfId="4" applyAlignment="1" applyProtection="1">
      <alignment horizontal="left"/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164" fontId="6" fillId="0" borderId="0" xfId="4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horizontal="center" wrapText="1"/>
      <protection hidden="1"/>
    </xf>
    <xf numFmtId="40" fontId="6" fillId="0" borderId="0" xfId="4" applyNumberFormat="1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vertical="top"/>
      <protection hidden="1"/>
    </xf>
    <xf numFmtId="164" fontId="2" fillId="0" borderId="0" xfId="4" applyAlignment="1" applyProtection="1">
      <alignment horizontal="center"/>
      <protection hidden="1"/>
    </xf>
    <xf numFmtId="164" fontId="6" fillId="0" borderId="0" xfId="4" applyFont="1" applyAlignment="1" applyProtection="1">
      <alignment horizontal="centerContinuous"/>
      <protection hidden="1"/>
    </xf>
    <xf numFmtId="164" fontId="6" fillId="0" borderId="0" xfId="4" applyFont="1" applyAlignment="1" applyProtection="1">
      <alignment horizontal="center"/>
      <protection hidden="1"/>
    </xf>
    <xf numFmtId="164" fontId="8" fillId="0" borderId="0" xfId="4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166" fontId="2" fillId="0" borderId="0" xfId="4" applyNumberFormat="1" applyAlignment="1" applyProtection="1">
      <alignment horizontal="center"/>
      <protection hidden="1"/>
    </xf>
    <xf numFmtId="165" fontId="5" fillId="0" borderId="0" xfId="4" applyNumberFormat="1" applyFont="1" applyAlignment="1" applyProtection="1">
      <alignment horizontal="centerContinuous"/>
      <protection hidden="1"/>
    </xf>
    <xf numFmtId="165" fontId="6" fillId="0" borderId="0" xfId="4" applyNumberFormat="1" applyFont="1" applyAlignment="1" applyProtection="1">
      <alignment horizontal="centerContinuous"/>
      <protection hidden="1"/>
    </xf>
    <xf numFmtId="164" fontId="11" fillId="0" borderId="0" xfId="4" applyFont="1" applyProtection="1">
      <protection hidden="1"/>
    </xf>
    <xf numFmtId="164" fontId="12" fillId="0" borderId="0" xfId="4" applyFont="1"/>
    <xf numFmtId="164" fontId="2" fillId="2" borderId="0" xfId="4" applyFill="1"/>
    <xf numFmtId="164" fontId="12" fillId="2" borderId="0" xfId="4" applyFont="1" applyFill="1"/>
    <xf numFmtId="166" fontId="2" fillId="0" borderId="0" xfId="4" applyNumberFormat="1"/>
  </cellXfs>
  <cellStyles count="6">
    <cellStyle name="Hipervínculo" xfId="3" builtinId="8"/>
    <cellStyle name="Millares" xfId="1" builtinId="3"/>
    <cellStyle name="Millares 2" xfId="5" xr:uid="{EBD7F7BE-13C1-4686-81D7-11A9FD56DF3B}"/>
    <cellStyle name="Moneda" xfId="2" builtinId="4"/>
    <cellStyle name="Normal" xfId="0" builtinId="0"/>
    <cellStyle name="Normal 2" xfId="4" xr:uid="{7390C3C7-C680-4BB7-8F45-891C016DB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randa/AppData/Local/Microsoft/Windows/INetCache/Content.Outlook/CKSBPSYC/Ds%2010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Am%20December%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RECTOR\Tablas%20de%20CCB.ht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EF_Delsur-Comparativo%20(09_2020_2019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1\Enero%202011\EF%20Elca_01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Common\ACCOUNT\PROJACCT\Latin%20America\Nicaragua\Corinto\EEC2000-0700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USUARI~1\CONFIG~1\Temp\Rar$DI01.447\Copia%20de%20EST.%20FINANCIEROS%20DELSUR%20DICIEMBRE%202004%20LOC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A&#209;O%202007\DICIEMBRE%202007\EC\Estados%20Financieros%20EC%20Diciembre%20de%20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Activo%20Fijo\2011\12_Diciembre\Cedula%20de%20Activo%20Fijo%2012-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SHILPA\2001\PRico\ProCaribe\Management%20Report\ProCaribe_02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GasMat_PPA-G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uiaba%20I\Model\Model%2006272000%20-%20Raroc\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5\Junio_2005\Delsur\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TORRICO\CRISTINA\2000\GL-Monthly\Gl-2000-09\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A&#209;O%202002\DICIEMBRE%2002\Delsur\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Colombia\Centragas\Plan%202001\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data\EXCELDAT\Plan\Vhs\Citadel%20&amp;%20Sub\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NTABIL\Budget01\Guatemala\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Distribuidora%20del%20Sur%20SA%20de%20CV\Integraciones%20de%20Cuentas\2003\Gladis%20Montiel\CEDULA%20E%20INFORMES\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2002\1.%20Distribuidora%20del%20Sur%20SA%20de%20CV\Diciembre\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project%20company\SK_enron\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4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5"/>
      <sheetName val="6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72">
          <cell r="A272" t="str">
            <v>Número</v>
          </cell>
          <cell r="B272" t="str">
            <v>Descripción</v>
          </cell>
          <cell r="C272">
            <v>43100</v>
          </cell>
          <cell r="D272">
            <v>43039</v>
          </cell>
          <cell r="E272">
            <v>43465</v>
          </cell>
          <cell r="F272">
            <v>43465</v>
          </cell>
          <cell r="G272" t="str">
            <v>Enero</v>
          </cell>
          <cell r="H272" t="str">
            <v>Febrero</v>
          </cell>
          <cell r="I272" t="str">
            <v>Marzo</v>
          </cell>
          <cell r="J272" t="str">
            <v>Abril</v>
          </cell>
          <cell r="K272" t="str">
            <v>Mayo</v>
          </cell>
          <cell r="L272" t="str">
            <v>Junio</v>
          </cell>
          <cell r="M272" t="str">
            <v>Julio</v>
          </cell>
          <cell r="N272" t="str">
            <v>Agosto</v>
          </cell>
          <cell r="O272" t="str">
            <v>Septiembre</v>
          </cell>
          <cell r="P272" t="str">
            <v>Octubre</v>
          </cell>
          <cell r="Q272" t="str">
            <v>Noviembre</v>
          </cell>
          <cell r="R272" t="str">
            <v>Diciembre</v>
          </cell>
        </row>
        <row r="273">
          <cell r="A273" t="str">
            <v>CE00</v>
          </cell>
          <cell r="B273" t="str">
            <v>COMPRAS DE ENERGIA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CE01</v>
          </cell>
          <cell r="B274" t="str">
            <v>CARGOS POR RETIRO DE ENERGIA</v>
          </cell>
          <cell r="C274">
            <v>163274639.47999999</v>
          </cell>
          <cell r="D274">
            <v>134439569.13999999</v>
          </cell>
          <cell r="E274">
            <v>191709020.27000004</v>
          </cell>
          <cell r="F274">
            <v>191709020.27000004</v>
          </cell>
          <cell r="G274">
            <v>11834224.109999999</v>
          </cell>
          <cell r="H274">
            <v>12357350.789999999</v>
          </cell>
          <cell r="I274">
            <v>15275031.34</v>
          </cell>
          <cell r="J274">
            <v>15308117.42</v>
          </cell>
          <cell r="K274">
            <v>16631197.51</v>
          </cell>
          <cell r="L274">
            <v>15608957.789999999</v>
          </cell>
          <cell r="M274">
            <v>16919683.93</v>
          </cell>
          <cell r="N274">
            <v>15128807.710000001</v>
          </cell>
          <cell r="O274">
            <v>14949161.289999999</v>
          </cell>
          <cell r="P274">
            <v>18939897.300000001</v>
          </cell>
        </row>
        <row r="275">
          <cell r="A275" t="str">
            <v>CE02</v>
          </cell>
          <cell r="B275" t="str">
            <v>CARGOS POR RETIRO DE POTENCIA</v>
          </cell>
          <cell r="C275">
            <v>24064346.629999999</v>
          </cell>
          <cell r="D275">
            <v>20136026.390000001</v>
          </cell>
          <cell r="E275">
            <v>23413243.770000003</v>
          </cell>
          <cell r="F275">
            <v>23413243.770000003</v>
          </cell>
          <cell r="G275">
            <v>1585650.62</v>
          </cell>
          <cell r="H275">
            <v>1570946.94</v>
          </cell>
          <cell r="I275">
            <v>1602979.02</v>
          </cell>
          <cell r="J275">
            <v>1551996</v>
          </cell>
          <cell r="K275">
            <v>4150347.36</v>
          </cell>
          <cell r="L275">
            <v>2083562.66</v>
          </cell>
          <cell r="M275">
            <v>1870276.6</v>
          </cell>
          <cell r="N275">
            <v>1863327.52</v>
          </cell>
          <cell r="O275">
            <v>1863327.52</v>
          </cell>
          <cell r="P275">
            <v>1863327.52</v>
          </cell>
        </row>
        <row r="276">
          <cell r="A276" t="str">
            <v>CE03</v>
          </cell>
          <cell r="B276" t="str">
            <v>CARGOS POR PEST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CE04</v>
          </cell>
          <cell r="B277" t="str">
            <v>CARGOS POR USO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 t="str">
            <v>CE05</v>
          </cell>
          <cell r="B278" t="str">
            <v>CARGOS X OPERACION DEL SISTEMA DE TRANSMISION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CE06</v>
          </cell>
          <cell r="B279" t="str">
            <v>OTROS CARGOS O COMPENSACIONES LOCALES</v>
          </cell>
          <cell r="C279">
            <v>21863179.789999999</v>
          </cell>
          <cell r="D279">
            <v>18029422.920000002</v>
          </cell>
          <cell r="E279">
            <v>25164650.020000003</v>
          </cell>
          <cell r="F279">
            <v>25164650.020000003</v>
          </cell>
          <cell r="G279">
            <v>2315344.75</v>
          </cell>
          <cell r="H279">
            <v>2274422.86</v>
          </cell>
          <cell r="I279">
            <v>2518476.64</v>
          </cell>
          <cell r="J279">
            <v>2500192.38</v>
          </cell>
          <cell r="K279">
            <v>2565540.86</v>
          </cell>
          <cell r="L279">
            <v>2515132.04</v>
          </cell>
          <cell r="M279">
            <v>2560889.94</v>
          </cell>
          <cell r="N279">
            <v>2443993.52</v>
          </cell>
          <cell r="O279">
            <v>2292749.75</v>
          </cell>
          <cell r="P279">
            <v>2574074.69</v>
          </cell>
        </row>
        <row r="280">
          <cell r="A280" t="str">
            <v>CE07</v>
          </cell>
          <cell r="B280" t="str">
            <v>OTROS CARGOS O COMPENSACIONES INTERNACIONALES</v>
          </cell>
          <cell r="C280">
            <v>32862.519999999997</v>
          </cell>
          <cell r="D280">
            <v>1515.19</v>
          </cell>
          <cell r="E280">
            <v>105108.04</v>
          </cell>
          <cell r="F280">
            <v>105108.04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CE08</v>
          </cell>
          <cell r="B281" t="str">
            <v>ACTIVO REGULATORIO</v>
          </cell>
          <cell r="C281">
            <v>-3255229.93</v>
          </cell>
          <cell r="D281">
            <v>-28344.21</v>
          </cell>
          <cell r="E281">
            <v>-11968489.6</v>
          </cell>
          <cell r="F281">
            <v>-11968489.6</v>
          </cell>
          <cell r="G281">
            <v>-341009.04</v>
          </cell>
          <cell r="H281">
            <v>-1652607.3</v>
          </cell>
          <cell r="I281">
            <v>-3143811.52</v>
          </cell>
          <cell r="J281">
            <v>-2473852.41</v>
          </cell>
          <cell r="K281">
            <v>-4749823.67</v>
          </cell>
          <cell r="L281">
            <v>-2319652.13</v>
          </cell>
          <cell r="M281">
            <v>-1243064.1399999999</v>
          </cell>
          <cell r="N281">
            <v>1166031.43</v>
          </cell>
          <cell r="O281">
            <v>1137383.8799999999</v>
          </cell>
          <cell r="P281">
            <v>-1912911.51</v>
          </cell>
        </row>
        <row r="282">
          <cell r="A282" t="str">
            <v>CE09</v>
          </cell>
          <cell r="B282" t="str">
            <v>CUR COMERCIALIZADO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 t="str">
            <v>CE10</v>
          </cell>
          <cell r="B283" t="str">
            <v>ENERGIA COMERCIALIZADA</v>
          </cell>
          <cell r="C283">
            <v>0</v>
          </cell>
          <cell r="D283">
            <v>0</v>
          </cell>
          <cell r="E283">
            <v>33934.78</v>
          </cell>
          <cell r="F283">
            <v>33934.78</v>
          </cell>
          <cell r="G283">
            <v>12589.64</v>
          </cell>
          <cell r="H283">
            <v>13588.65</v>
          </cell>
          <cell r="I283">
            <v>17301.12</v>
          </cell>
          <cell r="J283">
            <v>17501.96</v>
          </cell>
          <cell r="K283">
            <v>20907.349999999999</v>
          </cell>
          <cell r="L283">
            <v>19740.599999999999</v>
          </cell>
          <cell r="M283">
            <v>17316.64</v>
          </cell>
          <cell r="N283">
            <v>15071.72</v>
          </cell>
          <cell r="O283">
            <v>17187.310000000001</v>
          </cell>
          <cell r="P283">
            <v>24198.42</v>
          </cell>
        </row>
        <row r="284">
          <cell r="A284" t="str">
            <v>CN00</v>
          </cell>
          <cell r="B284" t="str">
            <v>COSTOS POR OTROS NEGOCIOS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 t="str">
            <v>CN01</v>
          </cell>
          <cell r="B285" t="str">
            <v>RETAIL GENERAL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CN02</v>
          </cell>
          <cell r="B286" t="str">
            <v>RETAIL AIRE ACONDICIONADO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CN03</v>
          </cell>
          <cell r="B287" t="str">
            <v>COSTO TARJETAS PREPAGO CELULARES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CN04</v>
          </cell>
          <cell r="B288" t="str">
            <v>VENTA DE MATERIALES ELECTRICOS</v>
          </cell>
          <cell r="C288">
            <v>36577.17</v>
          </cell>
          <cell r="D288">
            <v>36242.28</v>
          </cell>
          <cell r="E288">
            <v>11737.630000000001</v>
          </cell>
          <cell r="F288">
            <v>11737.630000000001</v>
          </cell>
          <cell r="G288">
            <v>0</v>
          </cell>
          <cell r="H288">
            <v>1966.16</v>
          </cell>
          <cell r="I288">
            <v>893.29</v>
          </cell>
          <cell r="J288">
            <v>96.71</v>
          </cell>
          <cell r="K288">
            <v>1136.04</v>
          </cell>
          <cell r="L288">
            <v>197.13</v>
          </cell>
          <cell r="M288">
            <v>763.65</v>
          </cell>
          <cell r="N288">
            <v>192</v>
          </cell>
          <cell r="O288">
            <v>398.34</v>
          </cell>
          <cell r="P288">
            <v>0</v>
          </cell>
        </row>
        <row r="289">
          <cell r="A289" t="str">
            <v>CR00</v>
          </cell>
          <cell r="B289" t="str">
            <v>COSTOS ASOCIADOS  A LA DISTRIBUCION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 t="str">
            <v>CR01</v>
          </cell>
          <cell r="B290" t="str">
            <v>SERVICIOS DE CONTRATISTAS POR OBRAS A TERCEROS</v>
          </cell>
          <cell r="C290">
            <v>283130.23999999999</v>
          </cell>
          <cell r="D290">
            <v>171110.19</v>
          </cell>
          <cell r="E290">
            <v>378700.37</v>
          </cell>
          <cell r="F290">
            <v>378700.37</v>
          </cell>
          <cell r="G290">
            <v>12148.52</v>
          </cell>
          <cell r="H290">
            <v>72164.45</v>
          </cell>
          <cell r="I290">
            <v>36431.949999999997</v>
          </cell>
          <cell r="J290">
            <v>26424.080000000002</v>
          </cell>
          <cell r="K290">
            <v>17481.740000000002</v>
          </cell>
          <cell r="L290">
            <v>71465.649999999994</v>
          </cell>
          <cell r="M290">
            <v>66164.800000000003</v>
          </cell>
          <cell r="N290">
            <v>32872.69</v>
          </cell>
          <cell r="O290">
            <v>26126.87</v>
          </cell>
          <cell r="P290">
            <v>19237.400000000001</v>
          </cell>
        </row>
        <row r="291">
          <cell r="A291" t="str">
            <v>CR02</v>
          </cell>
          <cell r="B291" t="str">
            <v>SUSPENSIONES</v>
          </cell>
          <cell r="C291">
            <v>85987.6</v>
          </cell>
          <cell r="D291">
            <v>62586.34</v>
          </cell>
          <cell r="E291">
            <v>82659.179999999993</v>
          </cell>
          <cell r="F291">
            <v>82659.179999999993</v>
          </cell>
          <cell r="G291">
            <v>6963.89</v>
          </cell>
          <cell r="H291">
            <v>-1130.45</v>
          </cell>
          <cell r="I291">
            <v>9216.98</v>
          </cell>
          <cell r="J291">
            <v>711.64</v>
          </cell>
          <cell r="K291">
            <v>1974.69</v>
          </cell>
          <cell r="L291">
            <v>1119.48</v>
          </cell>
          <cell r="M291">
            <v>8725.18</v>
          </cell>
          <cell r="N291">
            <v>1083.56</v>
          </cell>
          <cell r="O291">
            <v>3187.4</v>
          </cell>
          <cell r="P291">
            <v>3966.13</v>
          </cell>
        </row>
        <row r="292">
          <cell r="A292" t="str">
            <v>CR03</v>
          </cell>
          <cell r="B292" t="str">
            <v>RECONEXIONES</v>
          </cell>
          <cell r="C292">
            <v>78717.350000000006</v>
          </cell>
          <cell r="D292">
            <v>55482.03</v>
          </cell>
          <cell r="E292">
            <v>82344.959999999992</v>
          </cell>
          <cell r="F292">
            <v>82344.959999999992</v>
          </cell>
          <cell r="G292">
            <v>6258.47</v>
          </cell>
          <cell r="H292">
            <v>-964.65</v>
          </cell>
          <cell r="I292">
            <v>9326.11</v>
          </cell>
          <cell r="J292">
            <v>787.19</v>
          </cell>
          <cell r="K292">
            <v>3576.96</v>
          </cell>
          <cell r="L292">
            <v>1219.1099999999999</v>
          </cell>
          <cell r="M292">
            <v>8484.59</v>
          </cell>
          <cell r="N292">
            <v>851.22</v>
          </cell>
          <cell r="O292">
            <v>3044.34</v>
          </cell>
          <cell r="P292">
            <v>3557</v>
          </cell>
        </row>
        <row r="293">
          <cell r="A293" t="str">
            <v>CR04</v>
          </cell>
          <cell r="B293" t="str">
            <v>INSTALACION DE SERVICIOS NUEVOS</v>
          </cell>
          <cell r="C293">
            <v>200944.54</v>
          </cell>
          <cell r="D293">
            <v>184922.56</v>
          </cell>
          <cell r="E293">
            <v>103732.33</v>
          </cell>
          <cell r="F293">
            <v>103732.33</v>
          </cell>
          <cell r="G293">
            <v>8806.86</v>
          </cell>
          <cell r="H293">
            <v>1110.04</v>
          </cell>
          <cell r="I293">
            <v>11626.49</v>
          </cell>
          <cell r="J293">
            <v>25643.119999999999</v>
          </cell>
          <cell r="K293">
            <v>7275.47</v>
          </cell>
          <cell r="L293">
            <v>762.26</v>
          </cell>
          <cell r="M293">
            <v>23154.25</v>
          </cell>
          <cell r="N293">
            <v>-722.38</v>
          </cell>
          <cell r="O293">
            <v>10025.290000000001</v>
          </cell>
          <cell r="P293">
            <v>8615.74</v>
          </cell>
        </row>
        <row r="294">
          <cell r="A294" t="str">
            <v>CR05</v>
          </cell>
          <cell r="B294" t="str">
            <v>VISITAS A CONSUMIDORES DE ENERGIA</v>
          </cell>
          <cell r="C294">
            <v>2651.54</v>
          </cell>
          <cell r="D294">
            <v>2651.54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 t="str">
            <v>CR06</v>
          </cell>
          <cell r="B295" t="str">
            <v>INSPECCIONES TECNICAS</v>
          </cell>
          <cell r="C295">
            <v>24745.439999999999</v>
          </cell>
          <cell r="D295">
            <v>20901.099999999999</v>
          </cell>
          <cell r="E295">
            <v>35331.520000000004</v>
          </cell>
          <cell r="F295">
            <v>35331.520000000004</v>
          </cell>
          <cell r="G295">
            <v>2837.06</v>
          </cell>
          <cell r="H295">
            <v>2765.86</v>
          </cell>
          <cell r="I295">
            <v>2904.61</v>
          </cell>
          <cell r="J295">
            <v>3265.32</v>
          </cell>
          <cell r="K295">
            <v>2812.22</v>
          </cell>
          <cell r="L295">
            <v>3508.55</v>
          </cell>
          <cell r="M295">
            <v>3179.84</v>
          </cell>
          <cell r="N295">
            <v>3462.15</v>
          </cell>
          <cell r="O295">
            <v>4493.96</v>
          </cell>
          <cell r="P295">
            <v>3002.49</v>
          </cell>
        </row>
        <row r="296">
          <cell r="A296" t="str">
            <v>CR07</v>
          </cell>
          <cell r="B296" t="str">
            <v>FACTIBILIDAD DE SERVICIOS NUEVOS</v>
          </cell>
          <cell r="C296">
            <v>67267.66</v>
          </cell>
          <cell r="D296">
            <v>55211.79</v>
          </cell>
          <cell r="E296">
            <v>66414.789999999994</v>
          </cell>
          <cell r="F296">
            <v>66414.789999999994</v>
          </cell>
          <cell r="G296">
            <v>5374.68</v>
          </cell>
          <cell r="H296">
            <v>889.34</v>
          </cell>
          <cell r="I296">
            <v>14649.98</v>
          </cell>
          <cell r="J296">
            <v>9798.84</v>
          </cell>
          <cell r="K296">
            <v>2462.14</v>
          </cell>
          <cell r="L296">
            <v>-896.14</v>
          </cell>
          <cell r="M296">
            <v>17986.650000000001</v>
          </cell>
          <cell r="N296">
            <v>-338.97</v>
          </cell>
          <cell r="O296">
            <v>5896.2</v>
          </cell>
          <cell r="P296">
            <v>9539.94</v>
          </cell>
        </row>
        <row r="297">
          <cell r="A297" t="str">
            <v>CR08</v>
          </cell>
          <cell r="B297" t="str">
            <v>MATERIALES Y SUMINISTROS DE PROYECTOS</v>
          </cell>
          <cell r="C297">
            <v>578184.56000000006</v>
          </cell>
          <cell r="D297">
            <v>379329.62</v>
          </cell>
          <cell r="E297">
            <v>582331.9800000001</v>
          </cell>
          <cell r="F297">
            <v>582331.9800000001</v>
          </cell>
          <cell r="G297">
            <v>10567.73</v>
          </cell>
          <cell r="H297">
            <v>99979.83</v>
          </cell>
          <cell r="I297">
            <v>18475.650000000001</v>
          </cell>
          <cell r="J297">
            <v>35368.6</v>
          </cell>
          <cell r="K297">
            <v>22516.42</v>
          </cell>
          <cell r="L297">
            <v>88075.02</v>
          </cell>
          <cell r="M297">
            <v>25205.23</v>
          </cell>
          <cell r="N297">
            <v>39648.339999999997</v>
          </cell>
          <cell r="O297">
            <v>57645.81</v>
          </cell>
          <cell r="P297">
            <v>25560.18</v>
          </cell>
        </row>
        <row r="298">
          <cell r="A298" t="str">
            <v>CR09</v>
          </cell>
          <cell r="B298" t="str">
            <v>TASA MUNICIPAL IMPUESTOS POR POSTES</v>
          </cell>
          <cell r="C298">
            <v>6475429.9800000004</v>
          </cell>
          <cell r="D298">
            <v>5339172.93</v>
          </cell>
          <cell r="E298">
            <v>7277757.0300000003</v>
          </cell>
          <cell r="F298">
            <v>7277757.0300000003</v>
          </cell>
          <cell r="G298">
            <v>668164.23</v>
          </cell>
          <cell r="H298">
            <v>672601.84</v>
          </cell>
          <cell r="I298">
            <v>671270.69</v>
          </cell>
          <cell r="J298">
            <v>672167.99</v>
          </cell>
          <cell r="K298">
            <v>671318.82</v>
          </cell>
          <cell r="L298">
            <v>673116.89</v>
          </cell>
          <cell r="M298">
            <v>671499.45</v>
          </cell>
          <cell r="N298">
            <v>700907.19</v>
          </cell>
          <cell r="O298">
            <v>680060.83</v>
          </cell>
          <cell r="P298">
            <v>679582.44</v>
          </cell>
        </row>
        <row r="299">
          <cell r="A299" t="str">
            <v>CR10</v>
          </cell>
          <cell r="B299" t="str">
            <v>MATERIALES Y SUMINISTROS PARA SERVICIOS NUEVOS</v>
          </cell>
          <cell r="C299">
            <v>306508.03000000003</v>
          </cell>
          <cell r="D299">
            <v>258874.86</v>
          </cell>
          <cell r="E299">
            <v>264655.81</v>
          </cell>
          <cell r="F299">
            <v>264655.81</v>
          </cell>
          <cell r="G299">
            <v>29122.92</v>
          </cell>
          <cell r="H299">
            <v>34313.83</v>
          </cell>
          <cell r="I299">
            <v>49587.49</v>
          </cell>
          <cell r="J299">
            <v>22062.15</v>
          </cell>
          <cell r="K299">
            <v>35154.199999999997</v>
          </cell>
          <cell r="L299">
            <v>-1233.44</v>
          </cell>
          <cell r="M299">
            <v>6754.73</v>
          </cell>
          <cell r="N299">
            <v>46058.83</v>
          </cell>
          <cell r="O299">
            <v>42182.22</v>
          </cell>
          <cell r="P299">
            <v>49965.67</v>
          </cell>
        </row>
        <row r="300">
          <cell r="A300" t="str">
            <v>CR11</v>
          </cell>
          <cell r="B300" t="str">
            <v>COSTOS GENERALES POR OBRAS A TERCEROS</v>
          </cell>
          <cell r="C300">
            <v>217808.48</v>
          </cell>
          <cell r="D300">
            <v>145820.21</v>
          </cell>
          <cell r="E300">
            <v>114582.18999999999</v>
          </cell>
          <cell r="F300">
            <v>114582.18999999999</v>
          </cell>
          <cell r="G300">
            <v>599.26</v>
          </cell>
          <cell r="H300">
            <v>4701.8100000000004</v>
          </cell>
          <cell r="I300">
            <v>3360.11</v>
          </cell>
          <cell r="J300">
            <v>517.88</v>
          </cell>
          <cell r="K300">
            <v>472.24</v>
          </cell>
          <cell r="L300">
            <v>496.04</v>
          </cell>
          <cell r="M300">
            <v>3089.39</v>
          </cell>
          <cell r="N300">
            <v>3838.24</v>
          </cell>
          <cell r="O300">
            <v>6212.5</v>
          </cell>
          <cell r="P300">
            <v>2325.9</v>
          </cell>
        </row>
        <row r="301">
          <cell r="A301" t="str">
            <v>CR12</v>
          </cell>
          <cell r="B301" t="str">
            <v>ADMINISTRACION DE ARRENDAMIENTO DE POSTES</v>
          </cell>
          <cell r="C301">
            <v>339924.46</v>
          </cell>
          <cell r="D301">
            <v>242010.27</v>
          </cell>
          <cell r="E301">
            <v>274188.66000000003</v>
          </cell>
          <cell r="F301">
            <v>274188.66000000003</v>
          </cell>
          <cell r="G301">
            <v>34986.33</v>
          </cell>
          <cell r="H301">
            <v>26652.080000000002</v>
          </cell>
          <cell r="I301">
            <v>39378.61</v>
          </cell>
          <cell r="J301">
            <v>28535.39</v>
          </cell>
          <cell r="K301">
            <v>41807.33</v>
          </cell>
          <cell r="L301">
            <v>31239.81</v>
          </cell>
          <cell r="M301">
            <v>35696.5</v>
          </cell>
          <cell r="N301">
            <v>37347.96</v>
          </cell>
          <cell r="O301">
            <v>35086.31</v>
          </cell>
          <cell r="P301">
            <v>40195.199999999997</v>
          </cell>
        </row>
        <row r="302">
          <cell r="A302" t="str">
            <v>CR13</v>
          </cell>
          <cell r="B302" t="str">
            <v>ELABORACION DE PRESUPUESTOS POR OBRAS TERCEROS</v>
          </cell>
          <cell r="C302">
            <v>103517.43</v>
          </cell>
          <cell r="D302">
            <v>80237.759999999995</v>
          </cell>
          <cell r="E302">
            <v>136801.19</v>
          </cell>
          <cell r="F302">
            <v>136801.19</v>
          </cell>
          <cell r="G302">
            <v>8443.67</v>
          </cell>
          <cell r="H302">
            <v>11129.39</v>
          </cell>
          <cell r="I302">
            <v>9834.9500000000007</v>
          </cell>
          <cell r="J302">
            <v>10737.9</v>
          </cell>
          <cell r="K302">
            <v>9788.7099999999991</v>
          </cell>
          <cell r="L302">
            <v>7345.76</v>
          </cell>
          <cell r="M302">
            <v>6734.12</v>
          </cell>
          <cell r="N302">
            <v>10254.799999999999</v>
          </cell>
          <cell r="O302">
            <v>9387.16</v>
          </cell>
          <cell r="P302">
            <v>5608.61</v>
          </cell>
        </row>
        <row r="303">
          <cell r="A303" t="str">
            <v>CR14</v>
          </cell>
          <cell r="B303" t="str">
            <v>COSTOS MANTENIMIENTO DE LUMINARIAS DE TERCEROS</v>
          </cell>
          <cell r="C303">
            <v>22015</v>
          </cell>
          <cell r="D303">
            <v>16465</v>
          </cell>
          <cell r="E303">
            <v>20350</v>
          </cell>
          <cell r="F303">
            <v>20350</v>
          </cell>
          <cell r="G303">
            <v>0</v>
          </cell>
          <cell r="H303">
            <v>2282.64</v>
          </cell>
          <cell r="I303">
            <v>432.64</v>
          </cell>
          <cell r="J303">
            <v>5550</v>
          </cell>
          <cell r="K303">
            <v>0</v>
          </cell>
          <cell r="L303">
            <v>1850</v>
          </cell>
          <cell r="M303">
            <v>3700</v>
          </cell>
          <cell r="N303">
            <v>1850</v>
          </cell>
          <cell r="O303">
            <v>1850</v>
          </cell>
          <cell r="P303">
            <v>432.23</v>
          </cell>
        </row>
        <row r="304">
          <cell r="A304" t="str">
            <v>GA00</v>
          </cell>
          <cell r="B304" t="str">
            <v>DEPRECIACIONES Y AMORTIZACIONES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GA01</v>
          </cell>
          <cell r="B305" t="str">
            <v>DEPRECIACIONES</v>
          </cell>
          <cell r="C305">
            <v>5495560.75</v>
          </cell>
          <cell r="D305">
            <v>4556646.0999999996</v>
          </cell>
          <cell r="E305">
            <v>5789754.8799999999</v>
          </cell>
          <cell r="F305">
            <v>5789754.8799999999</v>
          </cell>
          <cell r="G305">
            <v>471919.76</v>
          </cell>
          <cell r="H305">
            <v>469343.56</v>
          </cell>
          <cell r="I305">
            <v>471729.38</v>
          </cell>
          <cell r="J305">
            <v>473273.51</v>
          </cell>
          <cell r="K305">
            <v>473509.99</v>
          </cell>
          <cell r="L305">
            <v>476311.09</v>
          </cell>
          <cell r="M305">
            <v>477250.91</v>
          </cell>
          <cell r="N305">
            <v>478837.95</v>
          </cell>
          <cell r="O305">
            <v>477629.32</v>
          </cell>
          <cell r="P305">
            <v>476481.84</v>
          </cell>
        </row>
        <row r="306">
          <cell r="A306" t="str">
            <v>GA02</v>
          </cell>
          <cell r="B306" t="str">
            <v>AMORTIZACIONES</v>
          </cell>
          <cell r="C306">
            <v>826658.3</v>
          </cell>
          <cell r="D306">
            <v>665796.81000000006</v>
          </cell>
          <cell r="E306">
            <v>1154412.6199999999</v>
          </cell>
          <cell r="F306">
            <v>1154412.6199999999</v>
          </cell>
          <cell r="G306">
            <v>115525.45</v>
          </cell>
          <cell r="H306">
            <v>115529.98</v>
          </cell>
          <cell r="I306">
            <v>115575.67999999999</v>
          </cell>
          <cell r="J306">
            <v>112097.46</v>
          </cell>
          <cell r="K306">
            <v>110762.04</v>
          </cell>
          <cell r="L306">
            <v>110762.04</v>
          </cell>
          <cell r="M306">
            <v>110726.51</v>
          </cell>
          <cell r="N306">
            <v>101266.73</v>
          </cell>
          <cell r="O306">
            <v>100487.2</v>
          </cell>
          <cell r="P306">
            <v>100155.56</v>
          </cell>
        </row>
        <row r="307">
          <cell r="A307" t="str">
            <v>GA03</v>
          </cell>
          <cell r="B307" t="str">
            <v>AMORTIZACION DERECHOS DE USO POR LOCALES</v>
          </cell>
          <cell r="C307">
            <v>0</v>
          </cell>
          <cell r="D307">
            <v>0</v>
          </cell>
          <cell r="G307">
            <v>16207.4</v>
          </cell>
          <cell r="H307">
            <v>16207.4</v>
          </cell>
          <cell r="I307">
            <v>15588.12</v>
          </cell>
          <cell r="J307">
            <v>15588.12</v>
          </cell>
          <cell r="K307">
            <v>15588.12</v>
          </cell>
          <cell r="L307">
            <v>15588.13</v>
          </cell>
          <cell r="M307">
            <v>15588.13</v>
          </cell>
          <cell r="N307">
            <v>15588.13</v>
          </cell>
          <cell r="O307">
            <v>15588.13</v>
          </cell>
          <cell r="P307">
            <v>15588.13</v>
          </cell>
        </row>
        <row r="308">
          <cell r="A308" t="str">
            <v>GA04</v>
          </cell>
          <cell r="B308" t="str">
            <v>AMORTIZACIÓN DERECHOS DE USO DE MOBILIARIO Y EQUIPOS</v>
          </cell>
          <cell r="C308">
            <v>0</v>
          </cell>
          <cell r="D308">
            <v>0</v>
          </cell>
          <cell r="G308">
            <v>12906.2</v>
          </cell>
          <cell r="H308">
            <v>12906.2</v>
          </cell>
          <cell r="I308">
            <v>12906.2</v>
          </cell>
          <cell r="J308">
            <v>13341.09</v>
          </cell>
          <cell r="K308">
            <v>13341.09</v>
          </cell>
          <cell r="L308">
            <v>13345.08</v>
          </cell>
          <cell r="M308">
            <v>13340.95</v>
          </cell>
          <cell r="N308">
            <v>13340.95</v>
          </cell>
          <cell r="O308">
            <v>13340.95</v>
          </cell>
          <cell r="P308">
            <v>13340.96</v>
          </cell>
        </row>
        <row r="309">
          <cell r="A309" t="str">
            <v>GA06</v>
          </cell>
          <cell r="B309" t="str">
            <v>AMORTIZACIÓN DERECHOS DE USO DE PEAJES PASO DE LINEAS</v>
          </cell>
          <cell r="C309">
            <v>0</v>
          </cell>
          <cell r="D309">
            <v>0</v>
          </cell>
          <cell r="G309">
            <v>1541.07</v>
          </cell>
          <cell r="H309">
            <v>1541.07</v>
          </cell>
          <cell r="I309">
            <v>1541.07</v>
          </cell>
          <cell r="J309">
            <v>1541.07</v>
          </cell>
          <cell r="K309">
            <v>1541.07</v>
          </cell>
          <cell r="L309">
            <v>1541.07</v>
          </cell>
          <cell r="M309">
            <v>1541.07</v>
          </cell>
          <cell r="N309">
            <v>1541.07</v>
          </cell>
          <cell r="O309">
            <v>1541.07</v>
          </cell>
          <cell r="P309">
            <v>1541.07</v>
          </cell>
        </row>
        <row r="310">
          <cell r="A310" t="str">
            <v>GA07</v>
          </cell>
          <cell r="B310" t="str">
            <v>AMORTIZACION DERECHOS DE USO ARRENDAMIENTO DE BAHIAS</v>
          </cell>
          <cell r="C310">
            <v>0</v>
          </cell>
          <cell r="D310">
            <v>0</v>
          </cell>
          <cell r="G310">
            <v>43960.7</v>
          </cell>
          <cell r="H310">
            <v>43960.7</v>
          </cell>
          <cell r="I310">
            <v>43960.7</v>
          </cell>
          <cell r="J310">
            <v>43962.46</v>
          </cell>
          <cell r="K310">
            <v>43962.46</v>
          </cell>
          <cell r="L310">
            <v>43962.46</v>
          </cell>
          <cell r="M310">
            <v>43962.46</v>
          </cell>
          <cell r="N310">
            <v>43962.46</v>
          </cell>
          <cell r="O310">
            <v>43962.46</v>
          </cell>
          <cell r="P310">
            <v>43962.46</v>
          </cell>
        </row>
        <row r="311">
          <cell r="A311" t="str">
            <v>GA08</v>
          </cell>
          <cell r="B311" t="str">
            <v>AMORTIZACIÓN DERECHOS DE USO ALOJAMIENTO DE PLATAFORMA TECNOLÓGICA</v>
          </cell>
          <cell r="C311">
            <v>0</v>
          </cell>
          <cell r="D311">
            <v>0</v>
          </cell>
          <cell r="G311">
            <v>3860.24</v>
          </cell>
          <cell r="H311">
            <v>3860.24</v>
          </cell>
          <cell r="I311">
            <v>3860.24</v>
          </cell>
          <cell r="J311">
            <v>3860.24</v>
          </cell>
          <cell r="K311">
            <v>3860.24</v>
          </cell>
          <cell r="L311">
            <v>3860.24</v>
          </cell>
          <cell r="M311">
            <v>3860.24</v>
          </cell>
          <cell r="N311">
            <v>3860.24</v>
          </cell>
          <cell r="O311">
            <v>3860.24</v>
          </cell>
          <cell r="P311">
            <v>3860.24</v>
          </cell>
        </row>
        <row r="312">
          <cell r="A312" t="str">
            <v>GC00</v>
          </cell>
          <cell r="B312" t="str">
            <v>GASTOS POR COMPENSACIONES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 t="str">
            <v>GC01</v>
          </cell>
          <cell r="B313" t="str">
            <v>COMPENSACIONES DE ENERGIA NO SERVIDA</v>
          </cell>
          <cell r="C313">
            <v>561095.63</v>
          </cell>
          <cell r="D313">
            <v>378130.56</v>
          </cell>
          <cell r="E313">
            <v>384609.92</v>
          </cell>
          <cell r="F313">
            <v>384609.92</v>
          </cell>
          <cell r="G313">
            <v>15785.65</v>
          </cell>
          <cell r="H313">
            <v>15878.84</v>
          </cell>
          <cell r="I313">
            <v>22365.99</v>
          </cell>
          <cell r="J313">
            <v>26759.61</v>
          </cell>
          <cell r="K313">
            <v>21822.78</v>
          </cell>
          <cell r="L313">
            <v>53270.94</v>
          </cell>
          <cell r="M313">
            <v>39923.17</v>
          </cell>
          <cell r="N313">
            <v>42083.27</v>
          </cell>
          <cell r="O313">
            <v>43941.19</v>
          </cell>
          <cell r="P313">
            <v>41269.300000000003</v>
          </cell>
        </row>
        <row r="314">
          <cell r="A314" t="str">
            <v>GC02</v>
          </cell>
          <cell r="B314" t="str">
            <v>INCUMPLIMIENTO TECNICOS (CALIDAD SERVICIO)</v>
          </cell>
          <cell r="C314">
            <v>-151438.09</v>
          </cell>
          <cell r="D314">
            <v>62161.16</v>
          </cell>
          <cell r="E314">
            <v>76481.8</v>
          </cell>
          <cell r="F314">
            <v>76481.8</v>
          </cell>
          <cell r="G314">
            <v>96.26</v>
          </cell>
          <cell r="H314">
            <v>0</v>
          </cell>
          <cell r="I314">
            <v>0</v>
          </cell>
          <cell r="J314">
            <v>1777.83</v>
          </cell>
          <cell r="K314">
            <v>1636.73</v>
          </cell>
          <cell r="L314">
            <v>4078.48</v>
          </cell>
          <cell r="M314">
            <v>10963.37</v>
          </cell>
          <cell r="N314">
            <v>7814.24</v>
          </cell>
          <cell r="O314">
            <v>12474.87</v>
          </cell>
          <cell r="P314">
            <v>14875.64</v>
          </cell>
        </row>
        <row r="315">
          <cell r="A315" t="str">
            <v>GC03</v>
          </cell>
          <cell r="B315" t="str">
            <v>INCUMPLIMIENTO TECNICO (CALIDAD PRODUCTO)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 t="str">
            <v>GC04</v>
          </cell>
          <cell r="B316" t="str">
            <v>PRECISION DE EQUIPOS DE MEDICION</v>
          </cell>
          <cell r="C316">
            <v>74892.800000000003</v>
          </cell>
          <cell r="D316">
            <v>212157.83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A317" t="str">
            <v>GC05</v>
          </cell>
          <cell r="B317" t="str">
            <v>INCUMPLIMIENTO TECNICO-COMERCIALES</v>
          </cell>
          <cell r="C317">
            <v>66623.27</v>
          </cell>
          <cell r="D317">
            <v>61993.01</v>
          </cell>
          <cell r="E317">
            <v>48203.409999999996</v>
          </cell>
          <cell r="F317">
            <v>48203.409999999996</v>
          </cell>
          <cell r="G317">
            <v>-12683.61</v>
          </cell>
          <cell r="H317">
            <v>-24754.06</v>
          </cell>
          <cell r="I317">
            <v>10848.64</v>
          </cell>
          <cell r="J317">
            <v>123898.31</v>
          </cell>
          <cell r="K317">
            <v>128727.8</v>
          </cell>
          <cell r="L317">
            <v>124087.49</v>
          </cell>
          <cell r="M317">
            <v>123054.08</v>
          </cell>
          <cell r="N317">
            <v>140915.72</v>
          </cell>
          <cell r="O317">
            <v>162262.75</v>
          </cell>
          <cell r="P317">
            <v>169195.96</v>
          </cell>
        </row>
        <row r="318">
          <cell r="A318" t="str">
            <v>GC06</v>
          </cell>
          <cell r="B318" t="str">
            <v>COMPENSANCIONES A CLIENTES</v>
          </cell>
          <cell r="C318">
            <v>2294391.83</v>
          </cell>
          <cell r="D318">
            <v>2274238.77</v>
          </cell>
          <cell r="E318">
            <v>58202.450000000004</v>
          </cell>
          <cell r="F318">
            <v>58202.450000000004</v>
          </cell>
          <cell r="G318">
            <v>218.47</v>
          </cell>
          <cell r="H318">
            <v>112.7</v>
          </cell>
          <cell r="I318">
            <v>685.89</v>
          </cell>
          <cell r="J318">
            <v>4886.1499999999996</v>
          </cell>
          <cell r="K318">
            <v>128.9</v>
          </cell>
          <cell r="L318">
            <v>-224.27</v>
          </cell>
          <cell r="M318">
            <v>907.59</v>
          </cell>
          <cell r="N318">
            <v>470.67</v>
          </cell>
          <cell r="O318">
            <v>177.22</v>
          </cell>
          <cell r="P318">
            <v>228.26</v>
          </cell>
        </row>
        <row r="319">
          <cell r="A319" t="str">
            <v>GC07</v>
          </cell>
          <cell r="B319" t="str">
            <v>INCUMPLIMIENTO TECNICO (REGULACION DE TENSION)</v>
          </cell>
          <cell r="C319">
            <v>34844.14</v>
          </cell>
          <cell r="D319">
            <v>34844.14</v>
          </cell>
          <cell r="E319">
            <v>5043.2300000000005</v>
          </cell>
          <cell r="F319">
            <v>5043.2300000000005</v>
          </cell>
          <cell r="G319">
            <v>0</v>
          </cell>
          <cell r="H319">
            <v>0</v>
          </cell>
          <cell r="I319">
            <v>0</v>
          </cell>
          <cell r="J319">
            <v>21.22</v>
          </cell>
          <cell r="K319">
            <v>0</v>
          </cell>
          <cell r="L319">
            <v>0</v>
          </cell>
          <cell r="M319">
            <v>249.69</v>
          </cell>
          <cell r="N319">
            <v>28.96</v>
          </cell>
          <cell r="O319">
            <v>0</v>
          </cell>
          <cell r="P319">
            <v>0</v>
          </cell>
        </row>
        <row r="320">
          <cell r="A320" t="str">
            <v>GE00</v>
          </cell>
          <cell r="B320" t="str">
            <v>ESTIMACION PARA CUENTAS INCOBRABLES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 t="str">
            <v>GE01</v>
          </cell>
          <cell r="B321" t="str">
            <v>ESTIMACION PARA CUENTAS INCOBRABLES</v>
          </cell>
          <cell r="C321">
            <v>289725.59999999998</v>
          </cell>
          <cell r="D321">
            <v>238497.75</v>
          </cell>
          <cell r="E321">
            <v>511914.68</v>
          </cell>
          <cell r="F321">
            <v>511914.68</v>
          </cell>
          <cell r="G321">
            <v>14204.67</v>
          </cell>
          <cell r="H321">
            <v>-176882.73</v>
          </cell>
          <cell r="I321">
            <v>33940.089999999997</v>
          </cell>
          <cell r="J321">
            <v>-270473.65000000002</v>
          </cell>
          <cell r="K321">
            <v>129640.21</v>
          </cell>
          <cell r="L321">
            <v>-91962.11</v>
          </cell>
          <cell r="M321">
            <v>-113626.5</v>
          </cell>
          <cell r="N321">
            <v>65939.45</v>
          </cell>
          <cell r="O321">
            <v>-26071.86</v>
          </cell>
          <cell r="P321">
            <v>-7091.29</v>
          </cell>
        </row>
        <row r="322">
          <cell r="A322" t="str">
            <v>GE02</v>
          </cell>
          <cell r="B322" t="str">
            <v>ESTIMACION POR OBSOLESCENCIA INVENTARIOS</v>
          </cell>
          <cell r="C322">
            <v>12579.5</v>
          </cell>
          <cell r="D322">
            <v>0</v>
          </cell>
          <cell r="E322">
            <v>54433.25</v>
          </cell>
          <cell r="F322">
            <v>54433.25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GF00</v>
          </cell>
          <cell r="B323" t="str">
            <v>GASTOS FINANCIEROS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 t="str">
            <v>GF01</v>
          </cell>
          <cell r="B324" t="str">
            <v>COMISIONES BANCARIAS</v>
          </cell>
          <cell r="C324">
            <v>17356.099999999999</v>
          </cell>
          <cell r="D324">
            <v>15418.62</v>
          </cell>
          <cell r="E324">
            <v>22675.42</v>
          </cell>
          <cell r="F324">
            <v>22675.42</v>
          </cell>
          <cell r="G324">
            <v>6369.65</v>
          </cell>
          <cell r="H324">
            <v>6302.9</v>
          </cell>
          <cell r="I324">
            <v>6195.3</v>
          </cell>
          <cell r="J324">
            <v>5766.05</v>
          </cell>
          <cell r="K324">
            <v>19157.21</v>
          </cell>
          <cell r="L324">
            <v>1660.65</v>
          </cell>
          <cell r="M324">
            <v>1239.3599999999999</v>
          </cell>
          <cell r="N324">
            <v>1226.19</v>
          </cell>
          <cell r="O324">
            <v>1101.73</v>
          </cell>
          <cell r="P324">
            <v>904.57</v>
          </cell>
        </row>
        <row r="325">
          <cell r="A325" t="str">
            <v>GF02</v>
          </cell>
          <cell r="B325" t="str">
            <v>INTERESES SOBRE GARANTIAS</v>
          </cell>
          <cell r="C325">
            <v>151976.53</v>
          </cell>
          <cell r="D325">
            <v>121163.65</v>
          </cell>
          <cell r="E325">
            <v>158322.24000000002</v>
          </cell>
          <cell r="F325">
            <v>158322.24000000002</v>
          </cell>
          <cell r="G325">
            <v>14968.4</v>
          </cell>
          <cell r="H325">
            <v>13869.56</v>
          </cell>
          <cell r="I325">
            <v>15268.6</v>
          </cell>
          <cell r="J325">
            <v>15115.09</v>
          </cell>
          <cell r="K325">
            <v>15150.89</v>
          </cell>
          <cell r="L325">
            <v>14865.11</v>
          </cell>
          <cell r="M325">
            <v>15935.13</v>
          </cell>
          <cell r="N325">
            <v>15942.11</v>
          </cell>
          <cell r="O325">
            <v>15622.4</v>
          </cell>
          <cell r="P325">
            <v>17150.41</v>
          </cell>
        </row>
        <row r="326">
          <cell r="A326" t="str">
            <v>GF03</v>
          </cell>
          <cell r="B326" t="str">
            <v>INTERESES SOBRE PTMOS. CIAS. RELACIONADA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 t="str">
            <v>GF04</v>
          </cell>
          <cell r="B327" t="str">
            <v>INTERESES SOBRE PRESTAMOS BANCARIOS</v>
          </cell>
          <cell r="C327">
            <v>1818690.05</v>
          </cell>
          <cell r="D327">
            <v>1511924.23</v>
          </cell>
          <cell r="E327">
            <v>1971796.49</v>
          </cell>
          <cell r="F327">
            <v>1971796.49</v>
          </cell>
          <cell r="G327">
            <v>164339.96</v>
          </cell>
          <cell r="H327">
            <v>147536.93</v>
          </cell>
          <cell r="I327">
            <v>159956.81</v>
          </cell>
          <cell r="J327">
            <v>152492.54</v>
          </cell>
          <cell r="K327">
            <v>159409.41</v>
          </cell>
          <cell r="L327">
            <v>176255.2</v>
          </cell>
          <cell r="M327">
            <v>182855.6</v>
          </cell>
          <cell r="N327">
            <v>187591.78</v>
          </cell>
          <cell r="O327">
            <v>173008.6</v>
          </cell>
          <cell r="P327">
            <v>176803.51</v>
          </cell>
        </row>
        <row r="328">
          <cell r="A328" t="str">
            <v>GF05</v>
          </cell>
          <cell r="B328" t="str">
            <v>INTERESES POR MORA</v>
          </cell>
          <cell r="C328">
            <v>578605.06999999995</v>
          </cell>
          <cell r="D328">
            <v>369324.63</v>
          </cell>
          <cell r="E328">
            <v>4434.55</v>
          </cell>
          <cell r="F328">
            <v>4434.55</v>
          </cell>
          <cell r="G328">
            <v>0</v>
          </cell>
          <cell r="H328">
            <v>3.74</v>
          </cell>
          <cell r="I328">
            <v>46.01</v>
          </cell>
          <cell r="J328">
            <v>0.19</v>
          </cell>
          <cell r="K328">
            <v>1000.63</v>
          </cell>
          <cell r="L328">
            <v>235.91</v>
          </cell>
          <cell r="M328">
            <v>395.11</v>
          </cell>
          <cell r="N328">
            <v>12.15</v>
          </cell>
          <cell r="O328">
            <v>8.24</v>
          </cell>
          <cell r="P328">
            <v>9710</v>
          </cell>
        </row>
        <row r="329">
          <cell r="A329" t="str">
            <v>GF06</v>
          </cell>
          <cell r="B329" t="str">
            <v>COMISIONES BANCARIAS POR INVERSION</v>
          </cell>
          <cell r="C329">
            <v>4433.17</v>
          </cell>
          <cell r="D329">
            <v>3914.04</v>
          </cell>
          <cell r="E329">
            <v>5111.4799999999996</v>
          </cell>
          <cell r="F329">
            <v>5111.4799999999996</v>
          </cell>
          <cell r="G329">
            <v>0</v>
          </cell>
          <cell r="H329">
            <v>0</v>
          </cell>
          <cell r="I329">
            <v>35.409999999999997</v>
          </cell>
          <cell r="J329">
            <v>38.39</v>
          </cell>
          <cell r="K329">
            <v>33.67</v>
          </cell>
          <cell r="L329">
            <v>34.6</v>
          </cell>
          <cell r="M329">
            <v>0</v>
          </cell>
          <cell r="N329">
            <v>52.82</v>
          </cell>
          <cell r="O329">
            <v>0</v>
          </cell>
          <cell r="P329">
            <v>40.57</v>
          </cell>
        </row>
        <row r="330">
          <cell r="A330" t="str">
            <v>GF07</v>
          </cell>
          <cell r="B330" t="str">
            <v>INTERESES SOBRE TITULOS EMITIDOS</v>
          </cell>
          <cell r="C330">
            <v>1057484.6599999999</v>
          </cell>
          <cell r="D330">
            <v>880748.03</v>
          </cell>
          <cell r="E330">
            <v>1099244.1399999999</v>
          </cell>
          <cell r="F330">
            <v>1099244.1399999999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GF08</v>
          </cell>
          <cell r="B331" t="str">
            <v>OTROS GASTOS RELACIONADOS POR PRESTAMOS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A332" t="str">
            <v>GF09</v>
          </cell>
          <cell r="B332" t="str">
            <v>ARRENDAMIENTO DE LOCALES</v>
          </cell>
          <cell r="C332">
            <v>0</v>
          </cell>
          <cell r="D332">
            <v>0</v>
          </cell>
          <cell r="G332">
            <v>3243.67</v>
          </cell>
          <cell r="H332">
            <v>3161.49</v>
          </cell>
          <cell r="I332">
            <v>2603.6999999999998</v>
          </cell>
          <cell r="J332">
            <v>2845.74</v>
          </cell>
          <cell r="K332">
            <v>2766.46</v>
          </cell>
          <cell r="L332">
            <v>2686.77</v>
          </cell>
          <cell r="M332">
            <v>2606.66</v>
          </cell>
          <cell r="N332">
            <v>2526.14</v>
          </cell>
          <cell r="O332">
            <v>2445.19</v>
          </cell>
          <cell r="P332">
            <v>2363.83</v>
          </cell>
        </row>
        <row r="333">
          <cell r="A333" t="str">
            <v>GF10</v>
          </cell>
          <cell r="B333" t="str">
            <v>ARRENDAMIENTO DE MOBILIARIO Y EQUIPOS</v>
          </cell>
          <cell r="C333">
            <v>0</v>
          </cell>
          <cell r="D333">
            <v>0</v>
          </cell>
          <cell r="G333">
            <v>2559.65</v>
          </cell>
          <cell r="H333">
            <v>2494.8000000000002</v>
          </cell>
          <cell r="I333">
            <v>2476.86</v>
          </cell>
          <cell r="J333">
            <v>2437.31</v>
          </cell>
          <cell r="K333">
            <v>2370.91</v>
          </cell>
          <cell r="L333">
            <v>2302.2199999999998</v>
          </cell>
          <cell r="M333">
            <v>2235.13</v>
          </cell>
          <cell r="N333">
            <v>2167.04</v>
          </cell>
          <cell r="O333">
            <v>2098.59</v>
          </cell>
          <cell r="P333">
            <v>2029.79</v>
          </cell>
        </row>
        <row r="334">
          <cell r="A334" t="str">
            <v>GF11</v>
          </cell>
          <cell r="B334" t="str">
            <v>ARRENDAMIENTO DE PEAJES PASO DE LINEAS</v>
          </cell>
          <cell r="C334">
            <v>0</v>
          </cell>
          <cell r="D334">
            <v>0</v>
          </cell>
          <cell r="G334">
            <v>1387.07</v>
          </cell>
          <cell r="H334">
            <v>1381.41</v>
          </cell>
          <cell r="I334">
            <v>1375.72</v>
          </cell>
          <cell r="J334">
            <v>1370</v>
          </cell>
          <cell r="K334">
            <v>1364.25</v>
          </cell>
          <cell r="L334">
            <v>1358.46</v>
          </cell>
          <cell r="M334">
            <v>1352.65</v>
          </cell>
          <cell r="N334">
            <v>1346.8</v>
          </cell>
          <cell r="O334">
            <v>1340.92</v>
          </cell>
          <cell r="P334">
            <v>1335.01</v>
          </cell>
        </row>
        <row r="335">
          <cell r="A335" t="str">
            <v>GF12</v>
          </cell>
          <cell r="B335" t="str">
            <v>ARRENDAMIENTO DE BAHIAS</v>
          </cell>
          <cell r="C335">
            <v>0</v>
          </cell>
          <cell r="D335">
            <v>0</v>
          </cell>
          <cell r="G335">
            <v>39200.81</v>
          </cell>
          <cell r="H335">
            <v>39040.85</v>
          </cell>
          <cell r="I335">
            <v>38881.5</v>
          </cell>
          <cell r="J335">
            <v>38719.79</v>
          </cell>
          <cell r="K335">
            <v>38557.199999999997</v>
          </cell>
          <cell r="L335">
            <v>38393.72</v>
          </cell>
          <cell r="M335">
            <v>42804.31</v>
          </cell>
          <cell r="N335">
            <v>38064.080000000002</v>
          </cell>
          <cell r="O335">
            <v>37897.9</v>
          </cell>
          <cell r="P335">
            <v>34009.67</v>
          </cell>
        </row>
        <row r="336">
          <cell r="A336" t="str">
            <v>GF13</v>
          </cell>
          <cell r="B336" t="str">
            <v>ALOJAMIENTO DE PLATAFORMA TECNOLÓGICA</v>
          </cell>
          <cell r="C336">
            <v>0</v>
          </cell>
          <cell r="D336">
            <v>0</v>
          </cell>
          <cell r="G336">
            <v>765.22</v>
          </cell>
          <cell r="H336">
            <v>745.83</v>
          </cell>
          <cell r="I336">
            <v>726.34</v>
          </cell>
          <cell r="J336">
            <v>706.76</v>
          </cell>
          <cell r="K336">
            <v>687.07</v>
          </cell>
          <cell r="L336">
            <v>667.27</v>
          </cell>
          <cell r="M336">
            <v>647.38</v>
          </cell>
          <cell r="N336">
            <v>627.38</v>
          </cell>
          <cell r="O336">
            <v>607.28</v>
          </cell>
          <cell r="P336">
            <v>587.07000000000005</v>
          </cell>
        </row>
        <row r="337">
          <cell r="A337" t="str">
            <v>GG00</v>
          </cell>
          <cell r="B337" t="str">
            <v>GASTOS GENERALES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A338" t="str">
            <v>GG01</v>
          </cell>
          <cell r="B338" t="str">
            <v>CONTRIBUCIONES DE RSE</v>
          </cell>
          <cell r="C338">
            <v>215828.25</v>
          </cell>
          <cell r="D338">
            <v>204159.01</v>
          </cell>
          <cell r="E338">
            <v>174194.15</v>
          </cell>
          <cell r="F338">
            <v>174194.15</v>
          </cell>
          <cell r="G338">
            <v>277.52</v>
          </cell>
          <cell r="H338">
            <v>2118.67</v>
          </cell>
          <cell r="I338">
            <v>28372.639999999999</v>
          </cell>
          <cell r="J338">
            <v>1161.52</v>
          </cell>
          <cell r="K338">
            <v>2649.77</v>
          </cell>
          <cell r="L338">
            <v>19685.62</v>
          </cell>
          <cell r="M338">
            <v>22665.69</v>
          </cell>
          <cell r="N338">
            <v>13002.76</v>
          </cell>
          <cell r="O338">
            <v>8948.39</v>
          </cell>
          <cell r="P338">
            <v>10476.15</v>
          </cell>
        </row>
        <row r="339">
          <cell r="A339" t="str">
            <v>GG02</v>
          </cell>
          <cell r="B339" t="str">
            <v>IMPUESTOS MUNICIPALES</v>
          </cell>
          <cell r="C339">
            <v>906419.39</v>
          </cell>
          <cell r="D339">
            <v>770528.04</v>
          </cell>
          <cell r="E339">
            <v>921215.97000000009</v>
          </cell>
          <cell r="F339">
            <v>921215.97000000009</v>
          </cell>
          <cell r="G339">
            <v>73450.399999999994</v>
          </cell>
          <cell r="H339">
            <v>74212.63</v>
          </cell>
          <cell r="I339">
            <v>71128.28</v>
          </cell>
          <cell r="J339">
            <v>18080.439999999999</v>
          </cell>
          <cell r="K339">
            <v>5639.05</v>
          </cell>
          <cell r="L339">
            <v>58395.69</v>
          </cell>
          <cell r="M339">
            <v>58571.63</v>
          </cell>
          <cell r="N339">
            <v>60637.14</v>
          </cell>
          <cell r="O339">
            <v>59160.5</v>
          </cell>
          <cell r="P339">
            <v>58979.35</v>
          </cell>
        </row>
        <row r="340">
          <cell r="A340" t="str">
            <v>GG03</v>
          </cell>
          <cell r="B340" t="str">
            <v>PUBLICIDAD INSTITUCIONAL</v>
          </cell>
          <cell r="C340">
            <v>129987.67</v>
          </cell>
          <cell r="D340">
            <v>111278.88</v>
          </cell>
          <cell r="E340">
            <v>217137.43</v>
          </cell>
          <cell r="F340">
            <v>217137.43</v>
          </cell>
          <cell r="G340">
            <v>6025</v>
          </cell>
          <cell r="H340">
            <v>13053.98</v>
          </cell>
          <cell r="I340">
            <v>9181.4699999999993</v>
          </cell>
          <cell r="J340">
            <v>2786.98</v>
          </cell>
          <cell r="K340">
            <v>52164.07</v>
          </cell>
          <cell r="L340">
            <v>25424.99</v>
          </cell>
          <cell r="M340">
            <v>8792.32</v>
          </cell>
          <cell r="N340">
            <v>7028.87</v>
          </cell>
          <cell r="O340">
            <v>17498.95</v>
          </cell>
          <cell r="P340">
            <v>5963.43</v>
          </cell>
        </row>
        <row r="341">
          <cell r="A341" t="str">
            <v>GG04</v>
          </cell>
          <cell r="B341" t="str">
            <v>SUSCRIPCIONES Y MEMBRESÍAS</v>
          </cell>
          <cell r="C341">
            <v>64005.96</v>
          </cell>
          <cell r="D341">
            <v>56581.7</v>
          </cell>
          <cell r="E341">
            <v>40314.81</v>
          </cell>
          <cell r="F341">
            <v>40314.81</v>
          </cell>
          <cell r="G341">
            <v>2613.75</v>
          </cell>
          <cell r="H341">
            <v>2013.6</v>
          </cell>
          <cell r="I341">
            <v>6326.07</v>
          </cell>
          <cell r="J341">
            <v>4436.3900000000003</v>
          </cell>
          <cell r="K341">
            <v>4671.6000000000004</v>
          </cell>
          <cell r="L341">
            <v>-2597.7600000000002</v>
          </cell>
          <cell r="M341">
            <v>6395.63</v>
          </cell>
          <cell r="N341">
            <v>2266.23</v>
          </cell>
          <cell r="O341">
            <v>2507.3200000000002</v>
          </cell>
          <cell r="P341">
            <v>12956.49</v>
          </cell>
        </row>
        <row r="342">
          <cell r="A342" t="str">
            <v>GG05</v>
          </cell>
          <cell r="B342" t="str">
            <v>GASTOS LEGALES</v>
          </cell>
          <cell r="C342">
            <v>18209.22</v>
          </cell>
          <cell r="D342">
            <v>13339.88</v>
          </cell>
          <cell r="E342">
            <v>16951.519999999997</v>
          </cell>
          <cell r="F342">
            <v>16951.519999999997</v>
          </cell>
          <cell r="G342">
            <v>11822.9</v>
          </cell>
          <cell r="H342">
            <v>82</v>
          </cell>
          <cell r="I342">
            <v>0</v>
          </cell>
          <cell r="J342">
            <v>22</v>
          </cell>
          <cell r="K342">
            <v>0</v>
          </cell>
          <cell r="L342">
            <v>0</v>
          </cell>
          <cell r="M342">
            <v>6</v>
          </cell>
          <cell r="N342">
            <v>122.39</v>
          </cell>
          <cell r="O342">
            <v>15</v>
          </cell>
          <cell r="P342">
            <v>107.01</v>
          </cell>
        </row>
        <row r="343">
          <cell r="A343" t="str">
            <v>GG06</v>
          </cell>
          <cell r="B343" t="str">
            <v>ATENCIONES A ACCIONISTAS</v>
          </cell>
          <cell r="C343">
            <v>4108.5</v>
          </cell>
          <cell r="D343">
            <v>4108.5</v>
          </cell>
          <cell r="E343">
            <v>6087.17</v>
          </cell>
          <cell r="F343">
            <v>6087.17</v>
          </cell>
          <cell r="G343">
            <v>0</v>
          </cell>
          <cell r="H343">
            <v>0</v>
          </cell>
          <cell r="I343">
            <v>262.45999999999998</v>
          </cell>
          <cell r="J343">
            <v>1895.75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 t="str">
            <v>GG07</v>
          </cell>
          <cell r="B344" t="str">
            <v>ATENCIONES A EJECUTIVOS EXTRANJEROS</v>
          </cell>
          <cell r="C344">
            <v>18419.37</v>
          </cell>
          <cell r="D344">
            <v>18074.439999999999</v>
          </cell>
          <cell r="E344">
            <v>6395.4199999999992</v>
          </cell>
          <cell r="F344">
            <v>6395.4199999999992</v>
          </cell>
          <cell r="G344">
            <v>0</v>
          </cell>
          <cell r="H344">
            <v>0</v>
          </cell>
          <cell r="I344">
            <v>0</v>
          </cell>
          <cell r="J344">
            <v>-346.44</v>
          </cell>
          <cell r="K344">
            <v>0</v>
          </cell>
          <cell r="L344">
            <v>123.24</v>
          </cell>
          <cell r="M344">
            <v>15.2</v>
          </cell>
          <cell r="N344">
            <v>6141.8</v>
          </cell>
          <cell r="O344">
            <v>7503.57</v>
          </cell>
          <cell r="P344">
            <v>0</v>
          </cell>
        </row>
        <row r="345">
          <cell r="A345" t="str">
            <v>GG08</v>
          </cell>
          <cell r="B345" t="str">
            <v>ATENCIONES A TERCEROS</v>
          </cell>
          <cell r="C345">
            <v>33983.120000000003</v>
          </cell>
          <cell r="D345">
            <v>30233.67</v>
          </cell>
          <cell r="E345">
            <v>31156.529999999995</v>
          </cell>
          <cell r="F345">
            <v>31156.529999999995</v>
          </cell>
          <cell r="G345">
            <v>18.96</v>
          </cell>
          <cell r="H345">
            <v>-20.91</v>
          </cell>
          <cell r="I345">
            <v>105.52</v>
          </cell>
          <cell r="J345">
            <v>386.72</v>
          </cell>
          <cell r="K345">
            <v>3153.91</v>
          </cell>
          <cell r="L345">
            <v>1476.44</v>
          </cell>
          <cell r="M345">
            <v>3111.01</v>
          </cell>
          <cell r="N345">
            <v>215.66</v>
          </cell>
          <cell r="O345">
            <v>19.489999999999998</v>
          </cell>
          <cell r="P345">
            <v>60.25</v>
          </cell>
        </row>
        <row r="346">
          <cell r="A346" t="str">
            <v>GG09</v>
          </cell>
          <cell r="B346" t="str">
            <v>QUEMA DE APARATOS ELECTRICOS</v>
          </cell>
          <cell r="C346">
            <v>-12993.29</v>
          </cell>
          <cell r="D346">
            <v>-16195.67</v>
          </cell>
          <cell r="E346">
            <v>69559.81</v>
          </cell>
          <cell r="F346">
            <v>69559.81</v>
          </cell>
          <cell r="G346">
            <v>-199.13</v>
          </cell>
          <cell r="H346">
            <v>1081.58</v>
          </cell>
          <cell r="I346">
            <v>-14192.25</v>
          </cell>
          <cell r="J346">
            <v>9642.66</v>
          </cell>
          <cell r="K346">
            <v>87.58</v>
          </cell>
          <cell r="L346">
            <v>7595.42</v>
          </cell>
          <cell r="M346">
            <v>74175.28</v>
          </cell>
          <cell r="N346">
            <v>1709.79</v>
          </cell>
          <cell r="O346">
            <v>476.99</v>
          </cell>
          <cell r="P346">
            <v>-86693.67</v>
          </cell>
        </row>
        <row r="347">
          <cell r="A347" t="str">
            <v>GG10</v>
          </cell>
          <cell r="B347" t="str">
            <v>MULTAS</v>
          </cell>
          <cell r="C347">
            <v>8450.2000000000007</v>
          </cell>
          <cell r="D347">
            <v>3463.46</v>
          </cell>
          <cell r="E347">
            <v>6938.369999999999</v>
          </cell>
          <cell r="F347">
            <v>6938.369999999999</v>
          </cell>
          <cell r="G347">
            <v>0</v>
          </cell>
          <cell r="H347">
            <v>37.5</v>
          </cell>
          <cell r="I347">
            <v>142.01</v>
          </cell>
          <cell r="J347">
            <v>5.72</v>
          </cell>
          <cell r="K347">
            <v>4940.3500000000004</v>
          </cell>
          <cell r="L347">
            <v>1017.66</v>
          </cell>
          <cell r="M347">
            <v>1427.26</v>
          </cell>
          <cell r="N347">
            <v>15.6</v>
          </cell>
          <cell r="O347">
            <v>827.56</v>
          </cell>
          <cell r="P347">
            <v>1432.37</v>
          </cell>
        </row>
        <row r="348">
          <cell r="A348" t="str">
            <v>GG11</v>
          </cell>
          <cell r="B348" t="str">
            <v>AVISOS DE INTERRUPCION</v>
          </cell>
          <cell r="C348">
            <v>60344.480000000003</v>
          </cell>
          <cell r="D348">
            <v>46414.9</v>
          </cell>
          <cell r="E348">
            <v>67766.25</v>
          </cell>
          <cell r="F348">
            <v>67766.25</v>
          </cell>
          <cell r="G348">
            <v>4464.74</v>
          </cell>
          <cell r="H348">
            <v>5123.6099999999997</v>
          </cell>
          <cell r="I348">
            <v>4316.8500000000004</v>
          </cell>
          <cell r="J348">
            <v>7140.63</v>
          </cell>
          <cell r="K348">
            <v>7903.5</v>
          </cell>
          <cell r="L348">
            <v>2277.75</v>
          </cell>
          <cell r="M348">
            <v>11306.21</v>
          </cell>
          <cell r="N348">
            <v>4953.6400000000003</v>
          </cell>
          <cell r="O348">
            <v>6701.36</v>
          </cell>
          <cell r="P348">
            <v>7125.53</v>
          </cell>
        </row>
        <row r="349">
          <cell r="A349" t="str">
            <v>GG12</v>
          </cell>
          <cell r="B349" t="str">
            <v>AUTOSEGURO DE VEHICULOS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 t="str">
            <v>GG13</v>
          </cell>
          <cell r="B350" t="str">
            <v>PUBLICIDAD POR EDUCACION AL USUARIO</v>
          </cell>
          <cell r="C350">
            <v>69492.69</v>
          </cell>
          <cell r="D350">
            <v>39311.78</v>
          </cell>
          <cell r="E350">
            <v>29043.97</v>
          </cell>
          <cell r="F350">
            <v>29043.97</v>
          </cell>
          <cell r="G350">
            <v>1905.02</v>
          </cell>
          <cell r="H350">
            <v>0</v>
          </cell>
          <cell r="I350">
            <v>0</v>
          </cell>
          <cell r="J350">
            <v>908</v>
          </cell>
          <cell r="K350">
            <v>16335</v>
          </cell>
          <cell r="L350">
            <v>11375</v>
          </cell>
          <cell r="M350">
            <v>1900</v>
          </cell>
          <cell r="N350">
            <v>4905.0200000000004</v>
          </cell>
          <cell r="O350">
            <v>3950</v>
          </cell>
          <cell r="P350">
            <v>6293</v>
          </cell>
        </row>
        <row r="351">
          <cell r="A351" t="str">
            <v>GG14</v>
          </cell>
          <cell r="B351" t="str">
            <v>GASTOS GENERALES DE PUBLICIDAD</v>
          </cell>
          <cell r="C351">
            <v>7266.91</v>
          </cell>
          <cell r="D351">
            <v>6569.42</v>
          </cell>
          <cell r="E351">
            <v>15486.829999999998</v>
          </cell>
          <cell r="F351">
            <v>15486.829999999998</v>
          </cell>
          <cell r="G351">
            <v>0</v>
          </cell>
          <cell r="H351">
            <v>21</v>
          </cell>
          <cell r="I351">
            <v>21</v>
          </cell>
          <cell r="J351">
            <v>171</v>
          </cell>
          <cell r="K351">
            <v>59.5</v>
          </cell>
          <cell r="L351">
            <v>21</v>
          </cell>
          <cell r="M351">
            <v>91.8</v>
          </cell>
          <cell r="N351">
            <v>59.5</v>
          </cell>
          <cell r="O351">
            <v>3776.64</v>
          </cell>
          <cell r="P351">
            <v>2028.23</v>
          </cell>
        </row>
        <row r="352">
          <cell r="A352" t="str">
            <v>GG15</v>
          </cell>
          <cell r="B352" t="str">
            <v>PERDIDA EN RETIRO DE ACTIVO FIJO</v>
          </cell>
          <cell r="C352">
            <v>447391.28</v>
          </cell>
          <cell r="D352">
            <v>227526.91</v>
          </cell>
          <cell r="E352">
            <v>470794.74</v>
          </cell>
          <cell r="F352">
            <v>470794.74</v>
          </cell>
          <cell r="G352">
            <v>17591.55</v>
          </cell>
          <cell r="H352">
            <v>10196.030000000001</v>
          </cell>
          <cell r="I352">
            <v>1634.47</v>
          </cell>
          <cell r="J352">
            <v>11774.24</v>
          </cell>
          <cell r="K352">
            <v>16731.28</v>
          </cell>
          <cell r="L352">
            <v>15088.35</v>
          </cell>
          <cell r="M352">
            <v>5639.21</v>
          </cell>
          <cell r="N352">
            <v>24037.86</v>
          </cell>
          <cell r="O352">
            <v>25177.759999999998</v>
          </cell>
          <cell r="P352">
            <v>26715.59</v>
          </cell>
        </row>
        <row r="353">
          <cell r="A353" t="str">
            <v>GG16</v>
          </cell>
          <cell r="B353" t="str">
            <v>GASTOS MISCELANEOS</v>
          </cell>
          <cell r="C353">
            <v>55516.73</v>
          </cell>
          <cell r="D353">
            <v>16120.03</v>
          </cell>
          <cell r="E353">
            <v>87203.739999999991</v>
          </cell>
          <cell r="F353">
            <v>87203.739999999991</v>
          </cell>
          <cell r="G353">
            <v>7442.46</v>
          </cell>
          <cell r="H353">
            <v>5334.83</v>
          </cell>
          <cell r="I353">
            <v>9107.14</v>
          </cell>
          <cell r="J353">
            <v>73540.81</v>
          </cell>
          <cell r="K353">
            <v>11242.01</v>
          </cell>
          <cell r="L353">
            <v>14417.11</v>
          </cell>
          <cell r="M353">
            <v>16271.49</v>
          </cell>
          <cell r="N353">
            <v>6160.56</v>
          </cell>
          <cell r="O353">
            <v>4494.0600000000004</v>
          </cell>
          <cell r="P353">
            <v>5550.1</v>
          </cell>
        </row>
        <row r="354">
          <cell r="A354" t="str">
            <v>GG17</v>
          </cell>
          <cell r="B354" t="str">
            <v>BONIFICACIONES, DESCUENTOS Y REINTEGROS A CLIENTES</v>
          </cell>
          <cell r="C354">
            <v>26477.18</v>
          </cell>
          <cell r="D354">
            <v>26477.18</v>
          </cell>
          <cell r="E354">
            <v>28648.1</v>
          </cell>
          <cell r="F354">
            <v>28648.1</v>
          </cell>
          <cell r="G354">
            <v>8730.44</v>
          </cell>
          <cell r="H354">
            <v>4959.42</v>
          </cell>
          <cell r="I354">
            <v>6668.62</v>
          </cell>
          <cell r="J354">
            <v>9302.9699999999993</v>
          </cell>
          <cell r="K354">
            <v>8558.4599999999991</v>
          </cell>
          <cell r="L354">
            <v>6382.2</v>
          </cell>
          <cell r="M354">
            <v>6785.33</v>
          </cell>
          <cell r="N354">
            <v>6212.63</v>
          </cell>
          <cell r="O354">
            <v>9992.4500000000007</v>
          </cell>
          <cell r="P354">
            <v>7529.54</v>
          </cell>
        </row>
        <row r="355">
          <cell r="A355" t="str">
            <v>GG18</v>
          </cell>
          <cell r="B355" t="str">
            <v>GASTOS POR COMISIONES BANCARIAS</v>
          </cell>
          <cell r="C355">
            <v>44576.65</v>
          </cell>
          <cell r="D355">
            <v>36224.07</v>
          </cell>
          <cell r="E355">
            <v>43365.499999999993</v>
          </cell>
          <cell r="F355">
            <v>43365.499999999993</v>
          </cell>
          <cell r="G355">
            <v>2247.29</v>
          </cell>
          <cell r="H355">
            <v>2397.8200000000002</v>
          </cell>
          <cell r="I355">
            <v>2822.36</v>
          </cell>
          <cell r="J355">
            <v>3087.22</v>
          </cell>
          <cell r="K355">
            <v>2649.01</v>
          </cell>
          <cell r="L355">
            <v>4606.1099999999997</v>
          </cell>
          <cell r="M355">
            <v>3802.87</v>
          </cell>
          <cell r="N355">
            <v>3335.34</v>
          </cell>
          <cell r="O355">
            <v>3128.97</v>
          </cell>
          <cell r="P355">
            <v>4218.71</v>
          </cell>
        </row>
        <row r="356">
          <cell r="A356" t="str">
            <v>GG19</v>
          </cell>
          <cell r="B356" t="str">
            <v>PASAJES AEREOS</v>
          </cell>
          <cell r="C356">
            <v>66893.240000000005</v>
          </cell>
          <cell r="D356">
            <v>54892.160000000003</v>
          </cell>
          <cell r="E356">
            <v>51245.14</v>
          </cell>
          <cell r="F356">
            <v>51245.14</v>
          </cell>
          <cell r="G356">
            <v>0</v>
          </cell>
          <cell r="H356">
            <v>1024.98</v>
          </cell>
          <cell r="I356">
            <v>1122.3599999999999</v>
          </cell>
          <cell r="J356">
            <v>2463.71</v>
          </cell>
          <cell r="K356">
            <v>3721.26</v>
          </cell>
          <cell r="L356">
            <v>2371.58</v>
          </cell>
          <cell r="M356">
            <v>0</v>
          </cell>
          <cell r="N356">
            <v>757.53</v>
          </cell>
          <cell r="O356">
            <v>6194.68</v>
          </cell>
          <cell r="P356">
            <v>12214.2</v>
          </cell>
        </row>
        <row r="357">
          <cell r="A357" t="str">
            <v>GG20</v>
          </cell>
          <cell r="B357" t="str">
            <v>IMPUESTOS MUNICIPALES POR PERMISOS Y/O LICENCIAS</v>
          </cell>
          <cell r="C357">
            <v>22461.27</v>
          </cell>
          <cell r="D357">
            <v>17763.560000000001</v>
          </cell>
          <cell r="E357">
            <v>102814.11000000002</v>
          </cell>
          <cell r="F357">
            <v>102814.11000000002</v>
          </cell>
          <cell r="G357">
            <v>12122.8</v>
          </cell>
          <cell r="H357">
            <v>18626.509999999998</v>
          </cell>
          <cell r="I357">
            <v>3364.2</v>
          </cell>
          <cell r="J357">
            <v>2201.33</v>
          </cell>
          <cell r="K357">
            <v>3657.85</v>
          </cell>
          <cell r="L357">
            <v>2499.4299999999998</v>
          </cell>
          <cell r="M357">
            <v>2653.2</v>
          </cell>
          <cell r="N357">
            <v>2224.9499999999998</v>
          </cell>
          <cell r="O357">
            <v>2440.1999999999998</v>
          </cell>
          <cell r="P357">
            <v>2125.1999999999998</v>
          </cell>
        </row>
        <row r="358">
          <cell r="A358" t="str">
            <v>GG21</v>
          </cell>
          <cell r="B358" t="str">
            <v>IMPUESTO A OPERACIONES FINANCIERAS</v>
          </cell>
          <cell r="C358">
            <v>84479.39</v>
          </cell>
          <cell r="D358">
            <v>69634.070000000007</v>
          </cell>
          <cell r="E358">
            <v>82660.86</v>
          </cell>
          <cell r="F358">
            <v>82660.86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 t="str">
            <v>GG22</v>
          </cell>
          <cell r="B359" t="str">
            <v>CONTRIBUCION ESPECIAL PARA LA SEGURIDAD</v>
          </cell>
          <cell r="C359">
            <v>359271.67</v>
          </cell>
          <cell r="D359">
            <v>426772.29</v>
          </cell>
          <cell r="E359">
            <v>171126.21000000002</v>
          </cell>
          <cell r="F359">
            <v>171126.21000000002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 t="str">
            <v>GG23</v>
          </cell>
          <cell r="B360" t="str">
            <v>PERDIDAS POR RETIRO DE CONTRATOS DE ARRENDAMIENTOS</v>
          </cell>
          <cell r="C360">
            <v>0</v>
          </cell>
          <cell r="D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 t="str">
            <v>GM00</v>
          </cell>
          <cell r="B361" t="str">
            <v>SUMINISTRO DE MATERIALES Y REPUESTOS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 t="str">
            <v>GM01</v>
          </cell>
          <cell r="B362" t="str">
            <v>PAPELERIA Y UTILES</v>
          </cell>
          <cell r="C362">
            <v>28578.89</v>
          </cell>
          <cell r="D362">
            <v>21235</v>
          </cell>
          <cell r="E362">
            <v>68059.490000000005</v>
          </cell>
          <cell r="F362">
            <v>68059.490000000005</v>
          </cell>
          <cell r="G362">
            <v>3419.78</v>
          </cell>
          <cell r="H362">
            <v>3014.68</v>
          </cell>
          <cell r="I362">
            <v>3566.01</v>
          </cell>
          <cell r="J362">
            <v>4860.83</v>
          </cell>
          <cell r="K362">
            <v>3181.75</v>
          </cell>
          <cell r="L362">
            <v>3187.45</v>
          </cell>
          <cell r="M362">
            <v>4397.6000000000004</v>
          </cell>
          <cell r="N362">
            <v>5293.04</v>
          </cell>
          <cell r="O362">
            <v>4896.6899999999996</v>
          </cell>
          <cell r="P362">
            <v>4789.33</v>
          </cell>
        </row>
        <row r="363">
          <cell r="A363" t="str">
            <v>GM02</v>
          </cell>
          <cell r="B363" t="str">
            <v>ACEITE PARA TRANSFORMADORES</v>
          </cell>
          <cell r="C363">
            <v>8581.26</v>
          </cell>
          <cell r="D363">
            <v>8581.26</v>
          </cell>
          <cell r="E363">
            <v>16801.61</v>
          </cell>
          <cell r="F363">
            <v>16801.61</v>
          </cell>
          <cell r="G363">
            <v>0</v>
          </cell>
          <cell r="H363">
            <v>745.36</v>
          </cell>
          <cell r="I363">
            <v>0</v>
          </cell>
          <cell r="J363">
            <v>0</v>
          </cell>
          <cell r="K363">
            <v>1286.04</v>
          </cell>
          <cell r="L363">
            <v>112</v>
          </cell>
          <cell r="M363">
            <v>1174.04</v>
          </cell>
          <cell r="N363">
            <v>0</v>
          </cell>
          <cell r="O363">
            <v>56</v>
          </cell>
          <cell r="P363">
            <v>812.1</v>
          </cell>
        </row>
        <row r="364">
          <cell r="A364" t="str">
            <v>GM03</v>
          </cell>
          <cell r="B364" t="str">
            <v>MATERIALES Y SUMINISTROS MANTENIMIENTO DE REDES</v>
          </cell>
          <cell r="C364">
            <v>1090536.3899999999</v>
          </cell>
          <cell r="D364">
            <v>850848.91</v>
          </cell>
          <cell r="E364">
            <v>1167451.3399999999</v>
          </cell>
          <cell r="F364">
            <v>1167451.3399999999</v>
          </cell>
          <cell r="G364">
            <v>93948.67</v>
          </cell>
          <cell r="H364">
            <v>63341.29</v>
          </cell>
          <cell r="I364">
            <v>141765.85</v>
          </cell>
          <cell r="J364">
            <v>77273.72</v>
          </cell>
          <cell r="K364">
            <v>181758.89</v>
          </cell>
          <cell r="L364">
            <v>162339.21</v>
          </cell>
          <cell r="M364">
            <v>157501.45000000001</v>
          </cell>
          <cell r="N364">
            <v>145060.23000000001</v>
          </cell>
          <cell r="O364">
            <v>214173.67</v>
          </cell>
          <cell r="P364">
            <v>222255.85</v>
          </cell>
        </row>
        <row r="365">
          <cell r="A365" t="str">
            <v>GM04</v>
          </cell>
          <cell r="B365" t="str">
            <v>REPUESTOS Y ACCESORIOS PARA VEHICULOS</v>
          </cell>
          <cell r="C365">
            <v>127608.96000000001</v>
          </cell>
          <cell r="D365">
            <v>105287</v>
          </cell>
          <cell r="E365">
            <v>113065.79</v>
          </cell>
          <cell r="F365">
            <v>113065.79</v>
          </cell>
          <cell r="G365">
            <v>7065.01</v>
          </cell>
          <cell r="H365">
            <v>13161.61</v>
          </cell>
          <cell r="I365">
            <v>7309.68</v>
          </cell>
          <cell r="J365">
            <v>6947.36</v>
          </cell>
          <cell r="K365">
            <v>9859.61</v>
          </cell>
          <cell r="L365">
            <v>9704.86</v>
          </cell>
          <cell r="M365">
            <v>5266.29</v>
          </cell>
          <cell r="N365">
            <v>7983.79</v>
          </cell>
          <cell r="O365">
            <v>17686.28</v>
          </cell>
          <cell r="P365">
            <v>21324.14</v>
          </cell>
        </row>
        <row r="366">
          <cell r="A366" t="str">
            <v>GM05</v>
          </cell>
          <cell r="B366" t="str">
            <v>REPUESTOS PARA MOBILIARIO Y EQUIPO DE OFICINA</v>
          </cell>
          <cell r="C366">
            <v>2084.17</v>
          </cell>
          <cell r="D366">
            <v>432.82</v>
          </cell>
          <cell r="E366">
            <v>1311.67</v>
          </cell>
          <cell r="F366">
            <v>1311.67</v>
          </cell>
          <cell r="G366">
            <v>29.9</v>
          </cell>
          <cell r="H366">
            <v>0</v>
          </cell>
          <cell r="I366">
            <v>196.66</v>
          </cell>
          <cell r="J366">
            <v>45.8</v>
          </cell>
          <cell r="K366">
            <v>24.99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 t="str">
            <v>GM06</v>
          </cell>
          <cell r="B367" t="str">
            <v>REPUESTOS PARA EQUIPOS DE COMUNICACION</v>
          </cell>
          <cell r="C367">
            <v>30091.05</v>
          </cell>
          <cell r="D367">
            <v>28316.92</v>
          </cell>
          <cell r="E367">
            <v>24493.070000000003</v>
          </cell>
          <cell r="F367">
            <v>24493.070000000003</v>
          </cell>
          <cell r="G367">
            <v>0</v>
          </cell>
          <cell r="H367">
            <v>0</v>
          </cell>
          <cell r="I367">
            <v>3</v>
          </cell>
          <cell r="J367">
            <v>2808.33</v>
          </cell>
          <cell r="K367">
            <v>0</v>
          </cell>
          <cell r="L367">
            <v>65</v>
          </cell>
          <cell r="M367">
            <v>41.9</v>
          </cell>
          <cell r="N367">
            <v>0</v>
          </cell>
          <cell r="O367">
            <v>0</v>
          </cell>
          <cell r="P367">
            <v>0</v>
          </cell>
        </row>
        <row r="368">
          <cell r="A368" t="str">
            <v>GM07</v>
          </cell>
          <cell r="B368" t="str">
            <v>REPUESTOS Y ACCESORIOS PARA HARDWARE INFORMÁTICO</v>
          </cell>
          <cell r="C368">
            <v>36785.910000000003</v>
          </cell>
          <cell r="D368">
            <v>15839.41</v>
          </cell>
          <cell r="E368">
            <v>22324.899999999998</v>
          </cell>
          <cell r="F368">
            <v>22324.899999999998</v>
          </cell>
          <cell r="G368">
            <v>0</v>
          </cell>
          <cell r="H368">
            <v>28.7</v>
          </cell>
          <cell r="I368">
            <v>179.1</v>
          </cell>
          <cell r="J368">
            <v>78.09</v>
          </cell>
          <cell r="K368">
            <v>0</v>
          </cell>
          <cell r="L368">
            <v>109.7</v>
          </cell>
          <cell r="M368">
            <v>59.36</v>
          </cell>
          <cell r="N368">
            <v>196.18</v>
          </cell>
          <cell r="O368">
            <v>10353.77</v>
          </cell>
          <cell r="P368">
            <v>89.94</v>
          </cell>
        </row>
        <row r="369">
          <cell r="A369" t="str">
            <v>GM08</v>
          </cell>
          <cell r="B369" t="str">
            <v>MATERIALES Y ELEMENTOS DE SEGURIDAD</v>
          </cell>
          <cell r="C369">
            <v>75955.320000000007</v>
          </cell>
          <cell r="D369">
            <v>50388.76</v>
          </cell>
          <cell r="E369">
            <v>44199.779999999992</v>
          </cell>
          <cell r="F369">
            <v>44199.779999999992</v>
          </cell>
          <cell r="G369">
            <v>2574.11</v>
          </cell>
          <cell r="H369">
            <v>2247.77</v>
          </cell>
          <cell r="I369">
            <v>3114.71</v>
          </cell>
          <cell r="J369">
            <v>2653.11</v>
          </cell>
          <cell r="K369">
            <v>2403.9</v>
          </cell>
          <cell r="L369">
            <v>3347.25</v>
          </cell>
          <cell r="M369">
            <v>4048.57</v>
          </cell>
          <cell r="N369">
            <v>1176.02</v>
          </cell>
          <cell r="O369">
            <v>1473.76</v>
          </cell>
          <cell r="P369">
            <v>10920.86</v>
          </cell>
        </row>
        <row r="370">
          <cell r="A370" t="str">
            <v>GM09</v>
          </cell>
          <cell r="B370" t="str">
            <v>MATERIALES, EQUIPO Y HERRAMIENTAS PARA USO ACTIVID. GRALES.</v>
          </cell>
          <cell r="C370">
            <v>54166.26</v>
          </cell>
          <cell r="D370">
            <v>36530.910000000003</v>
          </cell>
          <cell r="E370">
            <v>27587.049999999996</v>
          </cell>
          <cell r="F370">
            <v>27587.049999999996</v>
          </cell>
          <cell r="G370">
            <v>595.27</v>
          </cell>
          <cell r="H370">
            <v>1699.55</v>
          </cell>
          <cell r="I370">
            <v>17643.63</v>
          </cell>
          <cell r="J370">
            <v>1569.03</v>
          </cell>
          <cell r="K370">
            <v>922.48</v>
          </cell>
          <cell r="L370">
            <v>2917.36</v>
          </cell>
          <cell r="M370">
            <v>441.42</v>
          </cell>
          <cell r="N370">
            <v>7448.05</v>
          </cell>
          <cell r="O370">
            <v>1155.72</v>
          </cell>
          <cell r="P370">
            <v>6380.23</v>
          </cell>
        </row>
        <row r="371">
          <cell r="A371" t="str">
            <v>GM10</v>
          </cell>
          <cell r="B371" t="str">
            <v>LLANTAS Y BATERIAS</v>
          </cell>
          <cell r="C371">
            <v>39434.57</v>
          </cell>
          <cell r="D371">
            <v>29919.200000000001</v>
          </cell>
          <cell r="E371">
            <v>40412.400000000001</v>
          </cell>
          <cell r="F371">
            <v>40412.400000000001</v>
          </cell>
          <cell r="G371">
            <v>1481.64</v>
          </cell>
          <cell r="H371">
            <v>2334.13</v>
          </cell>
          <cell r="I371">
            <v>3460.73</v>
          </cell>
          <cell r="J371">
            <v>1281.56</v>
          </cell>
          <cell r="K371">
            <v>1875.33</v>
          </cell>
          <cell r="L371">
            <v>627.73</v>
          </cell>
          <cell r="M371">
            <v>3006.3</v>
          </cell>
          <cell r="N371">
            <v>1042.8399999999999</v>
          </cell>
          <cell r="O371">
            <v>1575.63</v>
          </cell>
          <cell r="P371">
            <v>3033.64</v>
          </cell>
        </row>
        <row r="372">
          <cell r="A372" t="str">
            <v>GM11</v>
          </cell>
          <cell r="B372" t="str">
            <v>COMBUSTIBLE Y LUBRICANTES</v>
          </cell>
          <cell r="C372">
            <v>214295.58</v>
          </cell>
          <cell r="D372">
            <v>166757.47</v>
          </cell>
          <cell r="E372">
            <v>233679.64</v>
          </cell>
          <cell r="F372">
            <v>233679.64</v>
          </cell>
          <cell r="G372">
            <v>7739.19</v>
          </cell>
          <cell r="H372">
            <v>16032.85</v>
          </cell>
          <cell r="I372">
            <v>19890.39</v>
          </cell>
          <cell r="J372">
            <v>15293.62</v>
          </cell>
          <cell r="K372">
            <v>20192.52</v>
          </cell>
          <cell r="L372">
            <v>18281.3</v>
          </cell>
          <cell r="M372">
            <v>16924.3</v>
          </cell>
          <cell r="N372">
            <v>21058.18</v>
          </cell>
          <cell r="O372">
            <v>19544.46</v>
          </cell>
          <cell r="P372">
            <v>18250.439999999999</v>
          </cell>
        </row>
        <row r="373">
          <cell r="A373" t="str">
            <v>GP00</v>
          </cell>
          <cell r="B373" t="str">
            <v>GASTOS DE PERSONAL PROPIO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GP01</v>
          </cell>
          <cell r="B374" t="str">
            <v>SUELDOS Y SALARIOS</v>
          </cell>
          <cell r="C374">
            <v>6722270.5800000001</v>
          </cell>
          <cell r="D374">
            <v>5572896.4400000004</v>
          </cell>
          <cell r="E374">
            <v>7144394.0700000003</v>
          </cell>
          <cell r="F374">
            <v>7144394.0700000003</v>
          </cell>
          <cell r="G374">
            <v>653428.59</v>
          </cell>
          <cell r="H374">
            <v>650695.75</v>
          </cell>
          <cell r="I374">
            <v>652471.68999999994</v>
          </cell>
          <cell r="J374">
            <v>647223.32999999996</v>
          </cell>
          <cell r="K374">
            <v>638050.43999999994</v>
          </cell>
          <cell r="L374">
            <v>657875.06999999995</v>
          </cell>
          <cell r="M374">
            <v>661430.69999999995</v>
          </cell>
          <cell r="N374">
            <v>676293.45</v>
          </cell>
          <cell r="O374">
            <v>672037.14</v>
          </cell>
          <cell r="P374">
            <v>687771.7</v>
          </cell>
        </row>
        <row r="375">
          <cell r="A375" t="str">
            <v>GP02</v>
          </cell>
          <cell r="B375" t="str">
            <v>SUELDOS EXTRAORDINARIOS</v>
          </cell>
          <cell r="C375">
            <v>530570.52</v>
          </cell>
          <cell r="D375">
            <v>462141.57</v>
          </cell>
          <cell r="E375">
            <v>312774.90000000002</v>
          </cell>
          <cell r="F375">
            <v>312774.90000000002</v>
          </cell>
          <cell r="G375">
            <v>33607.99</v>
          </cell>
          <cell r="H375">
            <v>39283.64</v>
          </cell>
          <cell r="I375">
            <v>27220.29</v>
          </cell>
          <cell r="J375">
            <v>33982.720000000001</v>
          </cell>
          <cell r="K375">
            <v>26955.279999999999</v>
          </cell>
          <cell r="L375">
            <v>41938.769999999997</v>
          </cell>
          <cell r="M375">
            <v>35555.519999999997</v>
          </cell>
          <cell r="N375">
            <v>30621.79</v>
          </cell>
          <cell r="O375">
            <v>41837.919999999998</v>
          </cell>
          <cell r="P375">
            <v>28974.55</v>
          </cell>
        </row>
        <row r="376">
          <cell r="A376" t="str">
            <v>GP03</v>
          </cell>
          <cell r="B376" t="str">
            <v>AGUINALDOS</v>
          </cell>
          <cell r="C376">
            <v>560906.68000000005</v>
          </cell>
          <cell r="D376">
            <v>454685.48</v>
          </cell>
          <cell r="E376">
            <v>594894.14999999991</v>
          </cell>
          <cell r="F376">
            <v>594894.14999999991</v>
          </cell>
          <cell r="G376">
            <v>53691.07</v>
          </cell>
          <cell r="H376">
            <v>48394.66</v>
          </cell>
          <cell r="I376">
            <v>52758.44</v>
          </cell>
          <cell r="J376">
            <v>51584.480000000003</v>
          </cell>
          <cell r="K376">
            <v>52975.57</v>
          </cell>
          <cell r="L376">
            <v>52330.38</v>
          </cell>
          <cell r="M376">
            <v>52844.22</v>
          </cell>
          <cell r="N376">
            <v>54588.67</v>
          </cell>
          <cell r="O376">
            <v>56015.18</v>
          </cell>
          <cell r="P376">
            <v>56618.18</v>
          </cell>
        </row>
        <row r="377">
          <cell r="A377" t="str">
            <v>GP04</v>
          </cell>
          <cell r="B377" t="str">
            <v>BONIFICACIONES</v>
          </cell>
          <cell r="C377">
            <v>571723.78</v>
          </cell>
          <cell r="D377">
            <v>475291.54</v>
          </cell>
          <cell r="E377">
            <v>610422.21000000008</v>
          </cell>
          <cell r="F377">
            <v>610422.21000000008</v>
          </cell>
          <cell r="G377">
            <v>65049.16</v>
          </cell>
          <cell r="H377">
            <v>53466.79</v>
          </cell>
          <cell r="I377">
            <v>54645.89</v>
          </cell>
          <cell r="J377">
            <v>56558.35</v>
          </cell>
          <cell r="K377">
            <v>59769.16</v>
          </cell>
          <cell r="L377">
            <v>58208.61</v>
          </cell>
          <cell r="M377">
            <v>59722.85</v>
          </cell>
          <cell r="N377">
            <v>60741.54</v>
          </cell>
          <cell r="O377">
            <v>61774.04</v>
          </cell>
          <cell r="P377">
            <v>60663.75</v>
          </cell>
        </row>
        <row r="378">
          <cell r="A378" t="str">
            <v>GP05</v>
          </cell>
          <cell r="B378" t="str">
            <v>VACACIONES</v>
          </cell>
          <cell r="C378">
            <v>365099.91</v>
          </cell>
          <cell r="D378">
            <v>310067.76</v>
          </cell>
          <cell r="E378">
            <v>380603.25999999995</v>
          </cell>
          <cell r="F378">
            <v>380603.25999999995</v>
          </cell>
          <cell r="G378">
            <v>40088.15</v>
          </cell>
          <cell r="H378">
            <v>28171.72</v>
          </cell>
          <cell r="I378">
            <v>32240.15</v>
          </cell>
          <cell r="J378">
            <v>35653.160000000003</v>
          </cell>
          <cell r="K378">
            <v>36801.99</v>
          </cell>
          <cell r="L378">
            <v>32504.2</v>
          </cell>
          <cell r="M378">
            <v>17999.2</v>
          </cell>
          <cell r="N378">
            <v>38299.82</v>
          </cell>
          <cell r="O378">
            <v>59853.77</v>
          </cell>
          <cell r="P378">
            <v>38029.370000000003</v>
          </cell>
        </row>
        <row r="379">
          <cell r="A379" t="str">
            <v>GP06</v>
          </cell>
          <cell r="B379" t="str">
            <v>VIATICOS DE ALIMENTACION LOCAL</v>
          </cell>
          <cell r="C379">
            <v>197503.84</v>
          </cell>
          <cell r="D379">
            <v>163536.07999999999</v>
          </cell>
          <cell r="E379">
            <v>165281.49</v>
          </cell>
          <cell r="F379">
            <v>165281.49</v>
          </cell>
          <cell r="G379">
            <v>7487.57</v>
          </cell>
          <cell r="H379">
            <v>13138.37</v>
          </cell>
          <cell r="I379">
            <v>12424.82</v>
          </cell>
          <cell r="J379">
            <v>12648.52</v>
          </cell>
          <cell r="K379">
            <v>13364.81</v>
          </cell>
          <cell r="L379">
            <v>15783.88</v>
          </cell>
          <cell r="M379">
            <v>11226.85</v>
          </cell>
          <cell r="N379">
            <v>13238.77</v>
          </cell>
          <cell r="O379">
            <v>12817.69</v>
          </cell>
          <cell r="P379">
            <v>11168.71</v>
          </cell>
        </row>
        <row r="380">
          <cell r="A380" t="str">
            <v>GP07</v>
          </cell>
          <cell r="B380" t="str">
            <v>ALOJAMIENTO LOCAL</v>
          </cell>
          <cell r="C380">
            <v>8518.66</v>
          </cell>
          <cell r="D380">
            <v>5698.47</v>
          </cell>
          <cell r="E380">
            <v>157.5</v>
          </cell>
          <cell r="F380">
            <v>157.5</v>
          </cell>
          <cell r="G380">
            <v>0</v>
          </cell>
          <cell r="H380">
            <v>-17.55</v>
          </cell>
          <cell r="I380">
            <v>17.55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3341.6</v>
          </cell>
          <cell r="P380">
            <v>0</v>
          </cell>
        </row>
        <row r="381">
          <cell r="A381" t="str">
            <v>GP08</v>
          </cell>
          <cell r="B381" t="str">
            <v>APORTE PATRONAL FONDO DE VACACIONES</v>
          </cell>
          <cell r="C381">
            <v>434463.27</v>
          </cell>
          <cell r="D381">
            <v>359018.32</v>
          </cell>
          <cell r="E381">
            <v>467170.48000000004</v>
          </cell>
          <cell r="F381">
            <v>467170.48000000004</v>
          </cell>
          <cell r="G381">
            <v>37991.870000000003</v>
          </cell>
          <cell r="H381">
            <v>47406.18</v>
          </cell>
          <cell r="I381">
            <v>37630.44</v>
          </cell>
          <cell r="J381">
            <v>43770.96</v>
          </cell>
          <cell r="K381">
            <v>43024.23</v>
          </cell>
          <cell r="L381">
            <v>43846.400000000001</v>
          </cell>
          <cell r="M381">
            <v>33036.720000000001</v>
          </cell>
          <cell r="N381">
            <v>43105.55</v>
          </cell>
          <cell r="O381">
            <v>58381.15</v>
          </cell>
          <cell r="P381">
            <v>44547.63</v>
          </cell>
        </row>
        <row r="382">
          <cell r="A382" t="str">
            <v>GP09</v>
          </cell>
          <cell r="B382" t="str">
            <v>SERVICIOS MEDICOS PARA USO DEL PERSONAL</v>
          </cell>
          <cell r="C382">
            <v>12253.44</v>
          </cell>
          <cell r="D382">
            <v>1133.99</v>
          </cell>
          <cell r="E382">
            <v>7119.09</v>
          </cell>
          <cell r="F382">
            <v>7119.09</v>
          </cell>
          <cell r="G382">
            <v>55.65</v>
          </cell>
          <cell r="H382">
            <v>5407.12</v>
          </cell>
          <cell r="I382">
            <v>-4601.55</v>
          </cell>
          <cell r="J382">
            <v>-279.94</v>
          </cell>
          <cell r="K382">
            <v>131.75</v>
          </cell>
          <cell r="L382">
            <v>70</v>
          </cell>
          <cell r="M382">
            <v>182.7</v>
          </cell>
          <cell r="N382">
            <v>1511.3</v>
          </cell>
          <cell r="O382">
            <v>872.05</v>
          </cell>
          <cell r="P382">
            <v>647.20000000000005</v>
          </cell>
        </row>
        <row r="383">
          <cell r="A383" t="str">
            <v>GP10</v>
          </cell>
          <cell r="B383" t="str">
            <v>AYUDA POR DEFUNCION</v>
          </cell>
          <cell r="C383">
            <v>15341.6</v>
          </cell>
          <cell r="D383">
            <v>14381.6</v>
          </cell>
          <cell r="E383">
            <v>7640</v>
          </cell>
          <cell r="F383">
            <v>7640</v>
          </cell>
          <cell r="G383">
            <v>3060</v>
          </cell>
          <cell r="H383">
            <v>1120</v>
          </cell>
          <cell r="I383">
            <v>1000</v>
          </cell>
          <cell r="J383">
            <v>1000</v>
          </cell>
          <cell r="K383">
            <v>3000</v>
          </cell>
          <cell r="L383">
            <v>1000</v>
          </cell>
          <cell r="M383">
            <v>1000</v>
          </cell>
          <cell r="N383">
            <v>7171.76</v>
          </cell>
          <cell r="O383">
            <v>0</v>
          </cell>
          <cell r="P383">
            <v>2000</v>
          </cell>
        </row>
        <row r="384">
          <cell r="A384" t="str">
            <v>GP11</v>
          </cell>
          <cell r="B384" t="str">
            <v>INDEMNIZACIONES</v>
          </cell>
          <cell r="C384">
            <v>572909.67000000004</v>
          </cell>
          <cell r="D384">
            <v>580799.75</v>
          </cell>
          <cell r="E384">
            <v>691348.24000000011</v>
          </cell>
          <cell r="F384">
            <v>691348.24000000011</v>
          </cell>
          <cell r="G384">
            <v>51108.93</v>
          </cell>
          <cell r="H384">
            <v>51108.93</v>
          </cell>
          <cell r="I384">
            <v>51108.93</v>
          </cell>
          <cell r="J384">
            <v>51108.94</v>
          </cell>
          <cell r="K384">
            <v>51108.93</v>
          </cell>
          <cell r="L384">
            <v>63108.93</v>
          </cell>
          <cell r="M384">
            <v>53365.83</v>
          </cell>
          <cell r="N384">
            <v>63108.93</v>
          </cell>
          <cell r="O384">
            <v>63108.93</v>
          </cell>
          <cell r="P384">
            <v>63108.93</v>
          </cell>
        </row>
        <row r="385">
          <cell r="A385" t="str">
            <v>GP12</v>
          </cell>
          <cell r="B385" t="str">
            <v>SUBSIDIOS GASTOS DE TRANSPORTE</v>
          </cell>
          <cell r="C385">
            <v>150503.70000000001</v>
          </cell>
          <cell r="D385">
            <v>125683.8</v>
          </cell>
          <cell r="E385">
            <v>149517.76000000001</v>
          </cell>
          <cell r="F385">
            <v>149517.76000000001</v>
          </cell>
          <cell r="G385">
            <v>8275.5</v>
          </cell>
          <cell r="H385">
            <v>8768.25</v>
          </cell>
          <cell r="I385">
            <v>9569.25</v>
          </cell>
          <cell r="J385">
            <v>8678.26</v>
          </cell>
          <cell r="K385">
            <v>8689.5</v>
          </cell>
          <cell r="L385">
            <v>9315</v>
          </cell>
          <cell r="M385">
            <v>9754.5400000000009</v>
          </cell>
          <cell r="N385">
            <v>9213.75</v>
          </cell>
          <cell r="O385">
            <v>10093.5</v>
          </cell>
          <cell r="P385">
            <v>9852.75</v>
          </cell>
        </row>
        <row r="386">
          <cell r="A386" t="str">
            <v>GP13</v>
          </cell>
          <cell r="B386" t="str">
            <v>CAPACITACION DE PERSONAL</v>
          </cell>
          <cell r="C386">
            <v>167059.34</v>
          </cell>
          <cell r="D386">
            <v>94193.03</v>
          </cell>
          <cell r="E386">
            <v>85132.59</v>
          </cell>
          <cell r="F386">
            <v>85132.59</v>
          </cell>
          <cell r="G386">
            <v>0</v>
          </cell>
          <cell r="H386">
            <v>0</v>
          </cell>
          <cell r="I386">
            <v>4645.1000000000004</v>
          </cell>
          <cell r="J386">
            <v>210</v>
          </cell>
          <cell r="K386">
            <v>3527.5</v>
          </cell>
          <cell r="L386">
            <v>12230.28</v>
          </cell>
          <cell r="M386">
            <v>13991.53</v>
          </cell>
          <cell r="N386">
            <v>8743</v>
          </cell>
          <cell r="O386">
            <v>105796.45</v>
          </cell>
          <cell r="P386">
            <v>22872.52</v>
          </cell>
        </row>
        <row r="387">
          <cell r="A387" t="str">
            <v>GP14</v>
          </cell>
          <cell r="B387" t="str">
            <v>SEGURO DE VIDA COLECTIVO</v>
          </cell>
          <cell r="C387">
            <v>76942.41</v>
          </cell>
          <cell r="D387">
            <v>62667.3</v>
          </cell>
          <cell r="E387">
            <v>76387.13</v>
          </cell>
          <cell r="F387">
            <v>76387.13</v>
          </cell>
          <cell r="G387">
            <v>4298.8500000000004</v>
          </cell>
          <cell r="H387">
            <v>3882.83</v>
          </cell>
          <cell r="I387">
            <v>4298.8500000000004</v>
          </cell>
          <cell r="J387">
            <v>4160.17</v>
          </cell>
          <cell r="K387">
            <v>4348.1099999999997</v>
          </cell>
          <cell r="L387">
            <v>4080.95</v>
          </cell>
          <cell r="M387">
            <v>4292.01</v>
          </cell>
          <cell r="N387">
            <v>4292.01</v>
          </cell>
          <cell r="O387">
            <v>7186.52</v>
          </cell>
          <cell r="P387">
            <v>5368.27</v>
          </cell>
        </row>
        <row r="388">
          <cell r="A388" t="str">
            <v>GP15</v>
          </cell>
          <cell r="B388" t="str">
            <v>UNIFORMES</v>
          </cell>
          <cell r="C388">
            <v>52467.59</v>
          </cell>
          <cell r="D388">
            <v>52224.53</v>
          </cell>
          <cell r="E388">
            <v>47472.670000000006</v>
          </cell>
          <cell r="F388">
            <v>47472.670000000006</v>
          </cell>
          <cell r="G388">
            <v>0</v>
          </cell>
          <cell r="H388">
            <v>33586.15</v>
          </cell>
          <cell r="I388">
            <v>0</v>
          </cell>
          <cell r="J388">
            <v>2675</v>
          </cell>
          <cell r="K388">
            <v>0</v>
          </cell>
          <cell r="L388">
            <v>0</v>
          </cell>
          <cell r="M388">
            <v>0</v>
          </cell>
          <cell r="N388">
            <v>3074.06</v>
          </cell>
          <cell r="O388">
            <v>0</v>
          </cell>
          <cell r="P388">
            <v>0</v>
          </cell>
        </row>
        <row r="389">
          <cell r="A389" t="str">
            <v>GP16</v>
          </cell>
          <cell r="B389" t="str">
            <v>FIESTAS NAVIDENAS</v>
          </cell>
          <cell r="C389">
            <v>34078.720000000001</v>
          </cell>
          <cell r="D389">
            <v>4636.66</v>
          </cell>
          <cell r="E389">
            <v>30610.629999999997</v>
          </cell>
          <cell r="F389">
            <v>30610.629999999997</v>
          </cell>
          <cell r="G389">
            <v>55.55</v>
          </cell>
          <cell r="H389">
            <v>0</v>
          </cell>
          <cell r="I389">
            <v>0</v>
          </cell>
          <cell r="J389">
            <v>108</v>
          </cell>
          <cell r="K389">
            <v>150</v>
          </cell>
          <cell r="L389">
            <v>0</v>
          </cell>
          <cell r="M389">
            <v>1639.15</v>
          </cell>
          <cell r="N389">
            <v>4429.78</v>
          </cell>
          <cell r="O389">
            <v>0</v>
          </cell>
          <cell r="P389">
            <v>727.19</v>
          </cell>
        </row>
        <row r="390">
          <cell r="A390" t="str">
            <v>GP17</v>
          </cell>
          <cell r="B390" t="str">
            <v>ARTICULOS DE CONSUMO E HIGIENE PARA EL PERSONAL</v>
          </cell>
          <cell r="C390">
            <v>64893.08</v>
          </cell>
          <cell r="D390">
            <v>53921.22</v>
          </cell>
          <cell r="E390">
            <v>58258.29</v>
          </cell>
          <cell r="F390">
            <v>58258.29</v>
          </cell>
          <cell r="G390">
            <v>4399.51</v>
          </cell>
          <cell r="H390">
            <v>3150.85</v>
          </cell>
          <cell r="I390">
            <v>10241.799999999999</v>
          </cell>
          <cell r="J390">
            <v>4283.6099999999997</v>
          </cell>
          <cell r="K390">
            <v>3775.65</v>
          </cell>
          <cell r="L390">
            <v>4660.6499999999996</v>
          </cell>
          <cell r="M390">
            <v>3828.91</v>
          </cell>
          <cell r="N390">
            <v>4957.72</v>
          </cell>
          <cell r="O390">
            <v>3535.86</v>
          </cell>
          <cell r="P390">
            <v>4124.05</v>
          </cell>
        </row>
        <row r="391">
          <cell r="A391" t="str">
            <v>GP18</v>
          </cell>
          <cell r="B391" t="str">
            <v>EVENTOS DEPORTIVOS</v>
          </cell>
          <cell r="C391">
            <v>12999.99</v>
          </cell>
          <cell r="D391">
            <v>8341</v>
          </cell>
          <cell r="E391">
            <v>20880.73</v>
          </cell>
          <cell r="F391">
            <v>20880.73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 t="str">
            <v>GP19</v>
          </cell>
          <cell r="B392" t="str">
            <v>BONIFICACIONES POR GESTION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 t="str">
            <v>GP20</v>
          </cell>
          <cell r="B393" t="str">
            <v>PRESTACIONES A EJECUTIVOS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7478.03</v>
          </cell>
          <cell r="H393">
            <v>154908.94</v>
          </cell>
          <cell r="I393">
            <v>12677.19</v>
          </cell>
          <cell r="J393">
            <v>3901.55</v>
          </cell>
          <cell r="K393">
            <v>10955.96</v>
          </cell>
          <cell r="L393">
            <v>7145.11</v>
          </cell>
          <cell r="M393">
            <v>7145.11</v>
          </cell>
          <cell r="N393">
            <v>13084.51</v>
          </cell>
          <cell r="O393">
            <v>7130.05</v>
          </cell>
          <cell r="P393">
            <v>9305.69</v>
          </cell>
        </row>
        <row r="394">
          <cell r="A394" t="str">
            <v>GP21</v>
          </cell>
          <cell r="B394" t="str">
            <v>TRANSPORTE EN EL EXTERIOR</v>
          </cell>
          <cell r="C394">
            <v>3885.21</v>
          </cell>
          <cell r="D394">
            <v>2117.48</v>
          </cell>
          <cell r="E394">
            <v>3025.96</v>
          </cell>
          <cell r="F394">
            <v>3025.96</v>
          </cell>
          <cell r="G394">
            <v>0</v>
          </cell>
          <cell r="H394">
            <v>94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71.36</v>
          </cell>
          <cell r="O394">
            <v>0</v>
          </cell>
          <cell r="P394">
            <v>229</v>
          </cell>
        </row>
        <row r="395">
          <cell r="A395" t="str">
            <v>GP22</v>
          </cell>
          <cell r="B395" t="str">
            <v>TRANSPORTE LOCAL</v>
          </cell>
          <cell r="C395">
            <v>156721.89000000001</v>
          </cell>
          <cell r="D395">
            <v>128000.27</v>
          </cell>
          <cell r="E395">
            <v>137729.49</v>
          </cell>
          <cell r="F395">
            <v>137729.49</v>
          </cell>
          <cell r="G395">
            <v>7420.19</v>
          </cell>
          <cell r="H395">
            <v>10744.11</v>
          </cell>
          <cell r="I395">
            <v>12108.86</v>
          </cell>
          <cell r="J395">
            <v>11386.83</v>
          </cell>
          <cell r="K395">
            <v>11621.27</v>
          </cell>
          <cell r="L395">
            <v>12824.12</v>
          </cell>
          <cell r="M395">
            <v>9690.52</v>
          </cell>
          <cell r="N395">
            <v>11767.36</v>
          </cell>
          <cell r="O395">
            <v>10783.02</v>
          </cell>
          <cell r="P395">
            <v>11142.32</v>
          </cell>
        </row>
        <row r="396">
          <cell r="A396" t="str">
            <v>GP23</v>
          </cell>
          <cell r="B396" t="str">
            <v>SUMINISTROS DE ANTEOJOS</v>
          </cell>
          <cell r="C396">
            <v>29997.97</v>
          </cell>
          <cell r="D396">
            <v>21359.13</v>
          </cell>
          <cell r="E396">
            <v>36562.289999999994</v>
          </cell>
          <cell r="F396">
            <v>36562.289999999994</v>
          </cell>
          <cell r="G396">
            <v>1317.58</v>
          </cell>
          <cell r="H396">
            <v>4454.25</v>
          </cell>
          <cell r="I396">
            <v>4256.34</v>
          </cell>
          <cell r="J396">
            <v>1787.89</v>
          </cell>
          <cell r="K396">
            <v>1523.44</v>
          </cell>
          <cell r="L396">
            <v>1713.04</v>
          </cell>
          <cell r="M396">
            <v>4400.09</v>
          </cell>
          <cell r="N396">
            <v>1766.8</v>
          </cell>
          <cell r="O396">
            <v>2704.94</v>
          </cell>
          <cell r="P396">
            <v>3211.89</v>
          </cell>
        </row>
        <row r="397">
          <cell r="A397" t="str">
            <v>GP24</v>
          </cell>
          <cell r="B397" t="str">
            <v>CUOTAS PATRONALES SISTEMA SALUD E INSAFORP</v>
          </cell>
          <cell r="C397">
            <v>286819.78000000003</v>
          </cell>
          <cell r="D397">
            <v>238359.58</v>
          </cell>
          <cell r="E397">
            <v>232734.78</v>
          </cell>
          <cell r="F397">
            <v>232734.78</v>
          </cell>
          <cell r="G397">
            <v>26264.13</v>
          </cell>
          <cell r="H397">
            <v>26274.81</v>
          </cell>
          <cell r="I397">
            <v>26038</v>
          </cell>
          <cell r="J397">
            <v>26049.67</v>
          </cell>
          <cell r="K397">
            <v>25670.13</v>
          </cell>
          <cell r="L397">
            <v>26143.4</v>
          </cell>
          <cell r="M397">
            <v>26619.08</v>
          </cell>
          <cell r="N397">
            <v>26806.76</v>
          </cell>
          <cell r="O397">
            <v>27361.05</v>
          </cell>
          <cell r="P397">
            <v>27472.33</v>
          </cell>
        </row>
        <row r="398">
          <cell r="A398" t="str">
            <v>GP25</v>
          </cell>
          <cell r="B398" t="str">
            <v>GASTOS MEDICOS POR ACCIDENTE DE LOS EMPLEADOS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 t="str">
            <v>GP26</v>
          </cell>
          <cell r="B399" t="str">
            <v>BENEFICIO DE CANASTA BASICA</v>
          </cell>
          <cell r="C399">
            <v>183998.33</v>
          </cell>
          <cell r="D399">
            <v>153948.32999999999</v>
          </cell>
          <cell r="E399">
            <v>187913.33</v>
          </cell>
          <cell r="F399">
            <v>187913.33</v>
          </cell>
          <cell r="G399">
            <v>22080.33</v>
          </cell>
          <cell r="H399">
            <v>22120</v>
          </cell>
          <cell r="I399">
            <v>21980</v>
          </cell>
          <cell r="J399">
            <v>21968.32</v>
          </cell>
          <cell r="K399">
            <v>21877.35</v>
          </cell>
          <cell r="L399">
            <v>21319.67</v>
          </cell>
          <cell r="M399">
            <v>22558.959999999999</v>
          </cell>
          <cell r="N399">
            <v>23081.02</v>
          </cell>
          <cell r="O399">
            <v>23589.99</v>
          </cell>
          <cell r="P399">
            <v>23818.67</v>
          </cell>
        </row>
        <row r="400">
          <cell r="A400" t="str">
            <v>GP27</v>
          </cell>
          <cell r="B400" t="str">
            <v>SUBSIDIO EDUCATIVO</v>
          </cell>
          <cell r="C400">
            <v>103595.77</v>
          </cell>
          <cell r="D400">
            <v>93989.94</v>
          </cell>
          <cell r="E400">
            <v>105441.76</v>
          </cell>
          <cell r="F400">
            <v>105441.76</v>
          </cell>
          <cell r="G400">
            <v>23822.22</v>
          </cell>
          <cell r="H400">
            <v>21824.560000000001</v>
          </cell>
          <cell r="I400">
            <v>15497.64</v>
          </cell>
          <cell r="J400">
            <v>11502.94</v>
          </cell>
          <cell r="K400">
            <v>8620.65</v>
          </cell>
          <cell r="L400">
            <v>7636</v>
          </cell>
          <cell r="M400">
            <v>5779.71</v>
          </cell>
          <cell r="N400">
            <v>6465.56</v>
          </cell>
          <cell r="O400">
            <v>4209.5200000000004</v>
          </cell>
          <cell r="P400">
            <v>5082.58</v>
          </cell>
        </row>
        <row r="401">
          <cell r="A401" t="str">
            <v>GP28</v>
          </cell>
          <cell r="B401" t="str">
            <v>TRANSPORTE POR KILOMETRAJE</v>
          </cell>
          <cell r="C401">
            <v>3225.61</v>
          </cell>
          <cell r="D401">
            <v>2168.7199999999998</v>
          </cell>
          <cell r="E401">
            <v>2874.2599999999998</v>
          </cell>
          <cell r="F401">
            <v>2874.2599999999998</v>
          </cell>
          <cell r="G401">
            <v>71.36</v>
          </cell>
          <cell r="H401">
            <v>65.760000000000005</v>
          </cell>
          <cell r="I401">
            <v>6.4</v>
          </cell>
          <cell r="J401">
            <v>121.6</v>
          </cell>
          <cell r="K401">
            <v>166.96</v>
          </cell>
          <cell r="L401">
            <v>11.31</v>
          </cell>
          <cell r="M401">
            <v>84.34</v>
          </cell>
          <cell r="N401">
            <v>0</v>
          </cell>
          <cell r="O401">
            <v>53.34</v>
          </cell>
          <cell r="P401">
            <v>23.06</v>
          </cell>
        </row>
        <row r="402">
          <cell r="A402" t="str">
            <v>GP29</v>
          </cell>
          <cell r="B402" t="str">
            <v>SEGURO MEDICO HOSPITALARIO</v>
          </cell>
          <cell r="C402">
            <v>317797.36</v>
          </cell>
          <cell r="D402">
            <v>264834.28999999998</v>
          </cell>
          <cell r="E402">
            <v>305866.19</v>
          </cell>
          <cell r="F402">
            <v>305866.19</v>
          </cell>
          <cell r="G402">
            <v>27311.56</v>
          </cell>
          <cell r="H402">
            <v>24668.51</v>
          </cell>
          <cell r="I402">
            <v>27311.56</v>
          </cell>
          <cell r="J402">
            <v>26430.55</v>
          </cell>
          <cell r="K402">
            <v>28965.66</v>
          </cell>
          <cell r="L402">
            <v>26337.62</v>
          </cell>
          <cell r="M402">
            <v>27378.58</v>
          </cell>
          <cell r="N402">
            <v>27378.58</v>
          </cell>
          <cell r="O402">
            <v>30160.43</v>
          </cell>
          <cell r="P402">
            <v>28707.4</v>
          </cell>
        </row>
        <row r="403">
          <cell r="A403" t="str">
            <v>GP30</v>
          </cell>
          <cell r="B403" t="str">
            <v>PRESTACION POR JUBILACION DE EMPLEADOS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 t="str">
            <v>GP31</v>
          </cell>
          <cell r="B404" t="str">
            <v>OTRAS PRESTACIONES AL PERSONAL</v>
          </cell>
          <cell r="C404">
            <v>10977.76</v>
          </cell>
          <cell r="D404">
            <v>740.42</v>
          </cell>
          <cell r="E404">
            <v>11770</v>
          </cell>
          <cell r="F404">
            <v>11770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A405" t="str">
            <v>GP32</v>
          </cell>
          <cell r="B405" t="str">
            <v>BONIFICACION A RECEPTORES DE EFECTIVO</v>
          </cell>
          <cell r="C405">
            <v>1360</v>
          </cell>
          <cell r="D405">
            <v>1360</v>
          </cell>
          <cell r="E405">
            <v>1011.32</v>
          </cell>
          <cell r="F405">
            <v>1011.32</v>
          </cell>
          <cell r="G405">
            <v>480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GP33</v>
          </cell>
          <cell r="B406" t="str">
            <v>VIATICOS DE ALIMENTACION EN EL EXTERIOR</v>
          </cell>
          <cell r="C406">
            <v>7563.66</v>
          </cell>
          <cell r="D406">
            <v>5495.98</v>
          </cell>
          <cell r="E406">
            <v>4618.66</v>
          </cell>
          <cell r="F406">
            <v>4618.66</v>
          </cell>
          <cell r="G406">
            <v>0</v>
          </cell>
          <cell r="H406">
            <v>89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350.79</v>
          </cell>
          <cell r="O406">
            <v>0</v>
          </cell>
          <cell r="P406">
            <v>241</v>
          </cell>
        </row>
        <row r="407">
          <cell r="A407" t="str">
            <v>GP34</v>
          </cell>
          <cell r="B407" t="str">
            <v>ALOJAMIENTO EN EL EXTERIOR</v>
          </cell>
          <cell r="C407">
            <v>24493.19</v>
          </cell>
          <cell r="D407">
            <v>14429.26</v>
          </cell>
          <cell r="E407">
            <v>26986.57</v>
          </cell>
          <cell r="F407">
            <v>26986.57</v>
          </cell>
          <cell r="G407">
            <v>0</v>
          </cell>
          <cell r="H407">
            <v>158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725.29</v>
          </cell>
          <cell r="O407">
            <v>0</v>
          </cell>
          <cell r="P407">
            <v>775.62</v>
          </cell>
        </row>
        <row r="408">
          <cell r="A408" t="str">
            <v>GP35</v>
          </cell>
          <cell r="B408" t="str">
            <v>CUOTAS PATRONALES SISTEMA PREVISIONAL</v>
          </cell>
          <cell r="C408">
            <v>538039.1</v>
          </cell>
          <cell r="D408">
            <v>436362.57</v>
          </cell>
          <cell r="E408">
            <v>614130.86</v>
          </cell>
          <cell r="F408">
            <v>614130.86</v>
          </cell>
          <cell r="G408">
            <v>59066.92</v>
          </cell>
          <cell r="H408">
            <v>55004.06</v>
          </cell>
          <cell r="I408">
            <v>56585.79</v>
          </cell>
          <cell r="J408">
            <v>57016.13</v>
          </cell>
          <cell r="K408">
            <v>55954.45</v>
          </cell>
          <cell r="L408">
            <v>55715.68</v>
          </cell>
          <cell r="M408">
            <v>57435.31</v>
          </cell>
          <cell r="N408">
            <v>58433.81</v>
          </cell>
          <cell r="O408">
            <v>59885.39</v>
          </cell>
          <cell r="P408">
            <v>59568.47</v>
          </cell>
        </row>
        <row r="409">
          <cell r="A409" t="str">
            <v>GP36</v>
          </cell>
          <cell r="B409" t="str">
            <v>BENEFICIO POR TASA DE INTERESDE PRESTAMOS</v>
          </cell>
          <cell r="C409">
            <v>0</v>
          </cell>
          <cell r="D409">
            <v>0</v>
          </cell>
          <cell r="E409">
            <v>4903.5999999999985</v>
          </cell>
          <cell r="F409">
            <v>4903.5999999999985</v>
          </cell>
          <cell r="G409">
            <v>175.13</v>
          </cell>
          <cell r="H409">
            <v>175.13</v>
          </cell>
          <cell r="I409">
            <v>175.13</v>
          </cell>
          <cell r="J409">
            <v>175.13</v>
          </cell>
          <cell r="K409">
            <v>175.13</v>
          </cell>
          <cell r="L409">
            <v>175.13</v>
          </cell>
          <cell r="M409">
            <v>175.13</v>
          </cell>
          <cell r="N409">
            <v>175.13</v>
          </cell>
          <cell r="O409">
            <v>175.13</v>
          </cell>
          <cell r="P409">
            <v>175.13</v>
          </cell>
        </row>
        <row r="410">
          <cell r="A410" t="str">
            <v>GQ00</v>
          </cell>
          <cell r="B410" t="str">
            <v>GASTOS DE PERSONAL SUBCONTRATADO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 t="str">
            <v>GQ01</v>
          </cell>
          <cell r="B411" t="str">
            <v>SERVICIOS DE CONTRATISTAS TECNICOS FIJOS</v>
          </cell>
          <cell r="C411">
            <v>385463</v>
          </cell>
          <cell r="D411">
            <v>326572.08</v>
          </cell>
          <cell r="E411">
            <v>300866.99</v>
          </cell>
          <cell r="F411">
            <v>300866.99</v>
          </cell>
          <cell r="G411">
            <v>53084.38</v>
          </cell>
          <cell r="H411">
            <v>44855.35</v>
          </cell>
          <cell r="I411">
            <v>45414.69</v>
          </cell>
          <cell r="J411">
            <v>49338.68</v>
          </cell>
          <cell r="K411">
            <v>49431.26</v>
          </cell>
          <cell r="L411">
            <v>52610.54</v>
          </cell>
          <cell r="M411">
            <v>55353.07</v>
          </cell>
          <cell r="N411">
            <v>52029.69</v>
          </cell>
          <cell r="O411">
            <v>56558.71</v>
          </cell>
          <cell r="P411">
            <v>55327.29</v>
          </cell>
        </row>
        <row r="412">
          <cell r="A412" t="str">
            <v>GQ02</v>
          </cell>
          <cell r="B412" t="str">
            <v>SERVICIOS DE CONTRATISTAS ADMINISTRAVOS FIJOS</v>
          </cell>
          <cell r="C412">
            <v>1100242.19</v>
          </cell>
          <cell r="D412">
            <v>908850.65</v>
          </cell>
          <cell r="E412">
            <v>784367.80999999982</v>
          </cell>
          <cell r="F412">
            <v>784367.80999999982</v>
          </cell>
          <cell r="G412">
            <v>76555.16</v>
          </cell>
          <cell r="H412">
            <v>78972.14</v>
          </cell>
          <cell r="I412">
            <v>83965.85</v>
          </cell>
          <cell r="J412">
            <v>88035.93</v>
          </cell>
          <cell r="K412">
            <v>85906.46</v>
          </cell>
          <cell r="L412">
            <v>83985.13</v>
          </cell>
          <cell r="M412">
            <v>85209.14</v>
          </cell>
          <cell r="N412">
            <v>90366.46</v>
          </cell>
          <cell r="O412">
            <v>85431.15</v>
          </cell>
          <cell r="P412">
            <v>86177.26</v>
          </cell>
        </row>
        <row r="413">
          <cell r="A413" t="str">
            <v>GQ03</v>
          </cell>
          <cell r="B413" t="str">
            <v>TRANSP. Y ALIM. PERSONAL SUBCONTRATADO</v>
          </cell>
          <cell r="C413">
            <v>46501.46</v>
          </cell>
          <cell r="D413">
            <v>38626.22</v>
          </cell>
          <cell r="E413">
            <v>37198.89</v>
          </cell>
          <cell r="F413">
            <v>37198.89</v>
          </cell>
          <cell r="G413">
            <v>3203.81</v>
          </cell>
          <cell r="H413">
            <v>3038.42</v>
          </cell>
          <cell r="I413">
            <v>2985.75</v>
          </cell>
          <cell r="J413">
            <v>3426.37</v>
          </cell>
          <cell r="K413">
            <v>2922.2</v>
          </cell>
          <cell r="L413">
            <v>3174.72</v>
          </cell>
          <cell r="M413">
            <v>3081.34</v>
          </cell>
          <cell r="N413">
            <v>2916.24</v>
          </cell>
          <cell r="O413">
            <v>3416.49</v>
          </cell>
          <cell r="P413">
            <v>3423.74</v>
          </cell>
        </row>
        <row r="414">
          <cell r="A414" t="str">
            <v>GQ04</v>
          </cell>
          <cell r="B414" t="str">
            <v>SERVICIOS DE CONTRATISTAS ADMINISTRATIVOS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GS00</v>
          </cell>
          <cell r="B415" t="str">
            <v>GASTOS POR SERVICIOS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 t="str">
            <v>GS01</v>
          </cell>
          <cell r="B416" t="str">
            <v>AGUA</v>
          </cell>
          <cell r="C416">
            <v>76231.899999999994</v>
          </cell>
          <cell r="D416">
            <v>62539.69</v>
          </cell>
          <cell r="E416">
            <v>88481.180000000008</v>
          </cell>
          <cell r="F416">
            <v>88481.180000000008</v>
          </cell>
          <cell r="G416">
            <v>7382.45</v>
          </cell>
          <cell r="H416">
            <v>9055.41</v>
          </cell>
          <cell r="I416">
            <v>8957.01</v>
          </cell>
          <cell r="J416">
            <v>9609.7900000000009</v>
          </cell>
          <cell r="K416">
            <v>9917.23</v>
          </cell>
          <cell r="L416">
            <v>3228.33</v>
          </cell>
          <cell r="M416">
            <v>3787.04</v>
          </cell>
          <cell r="N416">
            <v>10347.719999999999</v>
          </cell>
          <cell r="O416">
            <v>90.81</v>
          </cell>
          <cell r="P416">
            <v>2721.11</v>
          </cell>
        </row>
        <row r="417">
          <cell r="A417" t="str">
            <v>GS02</v>
          </cell>
          <cell r="B417" t="str">
            <v>ENERGIA ELECTRICA</v>
          </cell>
          <cell r="C417">
            <v>306686.52</v>
          </cell>
          <cell r="D417">
            <v>257065.45</v>
          </cell>
          <cell r="E417">
            <v>325457.26</v>
          </cell>
          <cell r="F417">
            <v>325457.26</v>
          </cell>
          <cell r="G417">
            <v>17940</v>
          </cell>
          <cell r="H417">
            <v>18842.12</v>
          </cell>
          <cell r="I417">
            <v>19405.400000000001</v>
          </cell>
          <cell r="J417">
            <v>18573</v>
          </cell>
          <cell r="K417">
            <v>21589.57</v>
          </cell>
          <cell r="L417">
            <v>22117.06</v>
          </cell>
          <cell r="M417">
            <v>20798.39</v>
          </cell>
          <cell r="N417">
            <v>25632.86</v>
          </cell>
          <cell r="O417">
            <v>23188.86</v>
          </cell>
          <cell r="P417">
            <v>23940.49</v>
          </cell>
        </row>
        <row r="418">
          <cell r="A418" t="str">
            <v>GS03</v>
          </cell>
          <cell r="B418" t="str">
            <v>TELEFONIA FIJA</v>
          </cell>
          <cell r="C418">
            <v>23472.75</v>
          </cell>
          <cell r="D418">
            <v>19380.240000000002</v>
          </cell>
          <cell r="E418">
            <v>20372.699999999997</v>
          </cell>
          <cell r="F418">
            <v>20372.699999999997</v>
          </cell>
          <cell r="G418">
            <v>1087.0999999999999</v>
          </cell>
          <cell r="H418">
            <v>793.36</v>
          </cell>
          <cell r="I418">
            <v>972.68</v>
          </cell>
          <cell r="J418">
            <v>893.59</v>
          </cell>
          <cell r="K418">
            <v>852.1</v>
          </cell>
          <cell r="L418">
            <v>1029.5899999999999</v>
          </cell>
          <cell r="M418">
            <v>1214.3800000000001</v>
          </cell>
          <cell r="N418">
            <v>1071.1199999999999</v>
          </cell>
          <cell r="O418">
            <v>998.28</v>
          </cell>
          <cell r="P418">
            <v>661.25</v>
          </cell>
        </row>
        <row r="419">
          <cell r="A419" t="str">
            <v>GS04</v>
          </cell>
          <cell r="B419" t="str">
            <v>ARRENDAMIENTO DE LOCALES</v>
          </cell>
          <cell r="C419">
            <v>259263.16</v>
          </cell>
          <cell r="D419">
            <v>210515.66</v>
          </cell>
          <cell r="E419">
            <v>328831.46999999997</v>
          </cell>
          <cell r="F419">
            <v>328831.46999999997</v>
          </cell>
          <cell r="G419">
            <v>920.55</v>
          </cell>
          <cell r="H419">
            <v>5882.73</v>
          </cell>
          <cell r="I419">
            <v>3557.9</v>
          </cell>
          <cell r="J419">
            <v>5337.35</v>
          </cell>
          <cell r="K419">
            <v>9066.8700000000008</v>
          </cell>
          <cell r="L419">
            <v>3495.98</v>
          </cell>
          <cell r="M419">
            <v>2737.24</v>
          </cell>
          <cell r="N419">
            <v>10357.629999999999</v>
          </cell>
          <cell r="O419">
            <v>3645.56</v>
          </cell>
          <cell r="P419">
            <v>5435.68</v>
          </cell>
        </row>
        <row r="420">
          <cell r="A420" t="str">
            <v>GS05</v>
          </cell>
          <cell r="B420" t="str">
            <v>SISTEMA COMUNICACION INFORMATICA</v>
          </cell>
          <cell r="C420">
            <v>221395.4</v>
          </cell>
          <cell r="D420">
            <v>184859.63</v>
          </cell>
          <cell r="E420">
            <v>187110.43999999997</v>
          </cell>
          <cell r="F420">
            <v>187110.43999999997</v>
          </cell>
          <cell r="G420">
            <v>17037.88</v>
          </cell>
          <cell r="H420">
            <v>17186</v>
          </cell>
          <cell r="I420">
            <v>17411.88</v>
          </cell>
          <cell r="J420">
            <v>17237.88</v>
          </cell>
          <cell r="K420">
            <v>17125.580000000002</v>
          </cell>
          <cell r="L420">
            <v>17466.88</v>
          </cell>
          <cell r="M420">
            <v>19013.88</v>
          </cell>
          <cell r="N420">
            <v>17219.88</v>
          </cell>
          <cell r="O420">
            <v>19757.43</v>
          </cell>
          <cell r="P420">
            <v>11593.08</v>
          </cell>
        </row>
        <row r="421">
          <cell r="A421" t="str">
            <v>GS06</v>
          </cell>
          <cell r="B421" t="str">
            <v>SEGURO DE BIENES MUEBLES E INMUEBLES</v>
          </cell>
          <cell r="C421">
            <v>187086.56</v>
          </cell>
          <cell r="D421">
            <v>154926.87</v>
          </cell>
          <cell r="E421">
            <v>186870.93999999997</v>
          </cell>
          <cell r="F421">
            <v>186870.93999999997</v>
          </cell>
          <cell r="G421">
            <v>19233.14</v>
          </cell>
          <cell r="H421">
            <v>17371.88</v>
          </cell>
          <cell r="I421">
            <v>19233.14</v>
          </cell>
          <cell r="J421">
            <v>18612.72</v>
          </cell>
          <cell r="K421">
            <v>19233.14</v>
          </cell>
          <cell r="L421">
            <v>18612.72</v>
          </cell>
          <cell r="M421">
            <v>21142.44</v>
          </cell>
          <cell r="N421">
            <v>21142.44</v>
          </cell>
          <cell r="O421">
            <v>22805.97</v>
          </cell>
          <cell r="P421">
            <v>21971.27</v>
          </cell>
        </row>
        <row r="422">
          <cell r="A422" t="str">
            <v>GS07</v>
          </cell>
          <cell r="B422" t="str">
            <v>ARRENDAMIENTO DE MOBILIARIO Y EQUIPOS</v>
          </cell>
          <cell r="C422">
            <v>233359.24</v>
          </cell>
          <cell r="D422">
            <v>203250.54</v>
          </cell>
          <cell r="E422">
            <v>154027.87</v>
          </cell>
          <cell r="F422">
            <v>154027.87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1760</v>
          </cell>
          <cell r="L422">
            <v>90</v>
          </cell>
          <cell r="M422">
            <v>1760</v>
          </cell>
          <cell r="N422">
            <v>0</v>
          </cell>
          <cell r="O422">
            <v>880</v>
          </cell>
          <cell r="P422">
            <v>1767.17</v>
          </cell>
        </row>
        <row r="423">
          <cell r="A423" t="str">
            <v>GS08</v>
          </cell>
          <cell r="B423" t="str">
            <v>ARRENDAMIENTO DE SALAS PARA REUNIONES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872</v>
          </cell>
        </row>
        <row r="424">
          <cell r="A424" t="str">
            <v>GS09</v>
          </cell>
          <cell r="B424" t="str">
            <v>ARRENDAMIENTO DE PEAJES PASO DE LINEAS</v>
          </cell>
          <cell r="C424">
            <v>54332.13</v>
          </cell>
          <cell r="D424">
            <v>31209.55</v>
          </cell>
          <cell r="E424">
            <v>50498.599999999991</v>
          </cell>
          <cell r="F424">
            <v>50498.599999999991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GS10</v>
          </cell>
          <cell r="B425" t="str">
            <v>SEGURO SOBRE BIENES EN TRANSITO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GS11</v>
          </cell>
          <cell r="B426" t="str">
            <v>SEGURO DE VEHICULOS EN GENERAL</v>
          </cell>
          <cell r="C426">
            <v>60575.63</v>
          </cell>
          <cell r="D426">
            <v>49963.360000000001</v>
          </cell>
          <cell r="E426">
            <v>63370.779999999992</v>
          </cell>
          <cell r="F426">
            <v>63370.779999999992</v>
          </cell>
          <cell r="G426">
            <v>3960.36</v>
          </cell>
          <cell r="H426">
            <v>3577.1</v>
          </cell>
          <cell r="I426">
            <v>3960.36</v>
          </cell>
          <cell r="J426">
            <v>3832.61</v>
          </cell>
          <cell r="K426">
            <v>3960.38</v>
          </cell>
          <cell r="L426">
            <v>3832.62</v>
          </cell>
          <cell r="M426">
            <v>4880.53</v>
          </cell>
          <cell r="N426">
            <v>4094.29</v>
          </cell>
          <cell r="O426">
            <v>3383.73</v>
          </cell>
          <cell r="P426">
            <v>3832.08</v>
          </cell>
        </row>
        <row r="427">
          <cell r="A427" t="str">
            <v>GS12</v>
          </cell>
          <cell r="B427" t="str">
            <v>SEGURO POR DAÑOS A TERCEROS</v>
          </cell>
          <cell r="C427">
            <v>118645.69</v>
          </cell>
          <cell r="D427">
            <v>98740.29</v>
          </cell>
          <cell r="E427">
            <v>116041.73000000001</v>
          </cell>
          <cell r="F427">
            <v>116041.73000000001</v>
          </cell>
          <cell r="G427">
            <v>9716.4699999999993</v>
          </cell>
          <cell r="H427">
            <v>8776.16</v>
          </cell>
          <cell r="I427">
            <v>9716.4599999999991</v>
          </cell>
          <cell r="J427">
            <v>9403.0300000000007</v>
          </cell>
          <cell r="K427">
            <v>7648.32</v>
          </cell>
          <cell r="L427">
            <v>5441.98</v>
          </cell>
          <cell r="M427">
            <v>5360.91</v>
          </cell>
          <cell r="N427">
            <v>5360.91</v>
          </cell>
          <cell r="O427">
            <v>22839.11</v>
          </cell>
          <cell r="P427">
            <v>10875.32</v>
          </cell>
        </row>
        <row r="428">
          <cell r="A428" t="str">
            <v>GS13</v>
          </cell>
          <cell r="B428" t="str">
            <v>IMPRESIÓN DE RECIBOS</v>
          </cell>
          <cell r="C428">
            <v>146926.79999999999</v>
          </cell>
          <cell r="D428">
            <v>111789.9</v>
          </cell>
          <cell r="E428">
            <v>138932.48000000001</v>
          </cell>
          <cell r="F428">
            <v>138932.48000000001</v>
          </cell>
          <cell r="G428">
            <v>12190.48</v>
          </cell>
          <cell r="H428">
            <v>12222.99</v>
          </cell>
          <cell r="I428">
            <v>12262.4</v>
          </cell>
          <cell r="J428">
            <v>24360.59</v>
          </cell>
          <cell r="K428">
            <v>12338.25</v>
          </cell>
          <cell r="L428">
            <v>12385.57</v>
          </cell>
          <cell r="M428">
            <v>12346.72</v>
          </cell>
          <cell r="N428">
            <v>12501.24</v>
          </cell>
          <cell r="O428">
            <v>12445.69</v>
          </cell>
          <cell r="P428">
            <v>12503.55</v>
          </cell>
        </row>
        <row r="429">
          <cell r="A429" t="str">
            <v>GS14</v>
          </cell>
          <cell r="B429" t="str">
            <v>FLETES Y TRANSPORTES</v>
          </cell>
          <cell r="C429">
            <v>1035.73</v>
          </cell>
          <cell r="D429">
            <v>912.4</v>
          </cell>
          <cell r="E429">
            <v>3423.47</v>
          </cell>
          <cell r="F429">
            <v>3423.47</v>
          </cell>
          <cell r="G429">
            <v>60</v>
          </cell>
          <cell r="H429">
            <v>104</v>
          </cell>
          <cell r="I429">
            <v>804.6</v>
          </cell>
          <cell r="J429">
            <v>60.72</v>
          </cell>
          <cell r="K429">
            <v>611.47</v>
          </cell>
          <cell r="L429">
            <v>1834.33</v>
          </cell>
          <cell r="M429">
            <v>699.89</v>
          </cell>
          <cell r="N429">
            <v>651.16999999999996</v>
          </cell>
          <cell r="O429">
            <v>500.99</v>
          </cell>
          <cell r="P429">
            <v>407</v>
          </cell>
        </row>
        <row r="430">
          <cell r="A430" t="str">
            <v>GS15</v>
          </cell>
          <cell r="B430" t="str">
            <v>COMUNICACION POR RADIO Y SATELITE</v>
          </cell>
          <cell r="C430">
            <v>62131.96</v>
          </cell>
          <cell r="D430">
            <v>51171.82</v>
          </cell>
          <cell r="E430">
            <v>61647.25</v>
          </cell>
          <cell r="F430">
            <v>61647.25</v>
          </cell>
          <cell r="G430">
            <v>3065.1</v>
          </cell>
          <cell r="H430">
            <v>3065.1</v>
          </cell>
          <cell r="I430">
            <v>5286.01</v>
          </cell>
          <cell r="J430">
            <v>12395.07</v>
          </cell>
          <cell r="K430">
            <v>9271.7999999999993</v>
          </cell>
          <cell r="L430">
            <v>3512.07</v>
          </cell>
          <cell r="M430">
            <v>8824.83</v>
          </cell>
          <cell r="N430">
            <v>5642.73</v>
          </cell>
          <cell r="O430">
            <v>6152.1</v>
          </cell>
          <cell r="P430">
            <v>6152.1</v>
          </cell>
        </row>
        <row r="431">
          <cell r="A431" t="str">
            <v>GS16</v>
          </cell>
          <cell r="B431" t="str">
            <v>ARRENDAMIENTO DE BAHIAS</v>
          </cell>
          <cell r="C431">
            <v>815692.84</v>
          </cell>
          <cell r="D431">
            <v>680258.04</v>
          </cell>
          <cell r="E431">
            <v>821965.82000000007</v>
          </cell>
          <cell r="F431">
            <v>821965.82000000007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GS17</v>
          </cell>
          <cell r="B432" t="str">
            <v>TELEFONIA MOVIL</v>
          </cell>
          <cell r="C432">
            <v>65477.33</v>
          </cell>
          <cell r="D432">
            <v>52414.91</v>
          </cell>
          <cell r="E432">
            <v>83206.81</v>
          </cell>
          <cell r="F432">
            <v>83206.81</v>
          </cell>
          <cell r="G432">
            <v>10163.85</v>
          </cell>
          <cell r="H432">
            <v>10618.23</v>
          </cell>
          <cell r="I432">
            <v>10363.56</v>
          </cell>
          <cell r="J432">
            <v>10588.94</v>
          </cell>
          <cell r="K432">
            <v>10400.14</v>
          </cell>
          <cell r="L432">
            <v>10500.05</v>
          </cell>
          <cell r="M432">
            <v>10370.280000000001</v>
          </cell>
          <cell r="N432">
            <v>10591.15</v>
          </cell>
          <cell r="O432">
            <v>10561.21</v>
          </cell>
          <cell r="P432">
            <v>8777.68</v>
          </cell>
        </row>
        <row r="433">
          <cell r="A433" t="str">
            <v>GS18</v>
          </cell>
          <cell r="B433" t="str">
            <v>ALOJAMIENTO DE PLATAFORMA TECNOLÓGICA</v>
          </cell>
          <cell r="C433">
            <v>0</v>
          </cell>
          <cell r="D433">
            <v>0</v>
          </cell>
          <cell r="E433">
            <v>54000</v>
          </cell>
          <cell r="F433">
            <v>54000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GT00</v>
          </cell>
          <cell r="B434" t="str">
            <v>SERVICIOS DE CONTRATISTAS Y HONORARIOS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GT01</v>
          </cell>
          <cell r="B435" t="str">
            <v>SERVICIOS DE CONTRATISTAS TECNICOS</v>
          </cell>
          <cell r="C435">
            <v>5067637.58</v>
          </cell>
          <cell r="D435">
            <v>3963723.19</v>
          </cell>
          <cell r="E435">
            <v>4510251.97</v>
          </cell>
          <cell r="F435">
            <v>4510251.97</v>
          </cell>
          <cell r="G435">
            <v>341532.05</v>
          </cell>
          <cell r="H435">
            <v>165777.82999999999</v>
          </cell>
          <cell r="I435">
            <v>620980.39</v>
          </cell>
          <cell r="J435">
            <v>346452.39</v>
          </cell>
          <cell r="K435">
            <v>480958.88</v>
          </cell>
          <cell r="L435">
            <v>347051.97</v>
          </cell>
          <cell r="M435">
            <v>479301.26</v>
          </cell>
          <cell r="N435">
            <v>411047.98</v>
          </cell>
          <cell r="O435">
            <v>501276.52</v>
          </cell>
          <cell r="P435">
            <v>612097.98</v>
          </cell>
        </row>
        <row r="436">
          <cell r="A436" t="str">
            <v>GT02</v>
          </cell>
          <cell r="B436" t="str">
            <v>ADMINISTRACION DE ARRENDAMIENTO DE POSTES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GT03</v>
          </cell>
          <cell r="B437" t="str">
            <v>SERVICIOS DE LIMPIEZA</v>
          </cell>
          <cell r="C437">
            <v>200185.84</v>
          </cell>
          <cell r="D437">
            <v>166287.49</v>
          </cell>
          <cell r="E437">
            <v>193346.52000000002</v>
          </cell>
          <cell r="F437">
            <v>193346.52000000002</v>
          </cell>
          <cell r="G437">
            <v>15478.08</v>
          </cell>
          <cell r="H437">
            <v>13470.95</v>
          </cell>
          <cell r="I437">
            <v>16684.03</v>
          </cell>
          <cell r="J437">
            <v>17314.240000000002</v>
          </cell>
          <cell r="K437">
            <v>16203.82</v>
          </cell>
          <cell r="L437">
            <v>14744.2</v>
          </cell>
          <cell r="M437">
            <v>3540.25</v>
          </cell>
          <cell r="N437">
            <v>31945.599999999999</v>
          </cell>
          <cell r="O437">
            <v>19309.14</v>
          </cell>
          <cell r="P437">
            <v>18800.330000000002</v>
          </cell>
        </row>
        <row r="438">
          <cell r="A438" t="str">
            <v>GT04</v>
          </cell>
          <cell r="B438" t="str">
            <v>REPARACION DE VEHICULOS</v>
          </cell>
          <cell r="C438">
            <v>116180.4</v>
          </cell>
          <cell r="D438">
            <v>91407.23</v>
          </cell>
          <cell r="E438">
            <v>107597.93999999999</v>
          </cell>
          <cell r="F438">
            <v>107597.93999999999</v>
          </cell>
          <cell r="G438">
            <v>7243.63</v>
          </cell>
          <cell r="H438">
            <v>6912.01</v>
          </cell>
          <cell r="I438">
            <v>9521.76</v>
          </cell>
          <cell r="J438">
            <v>6467.18</v>
          </cell>
          <cell r="K438">
            <v>7964.09</v>
          </cell>
          <cell r="L438">
            <v>8914.18</v>
          </cell>
          <cell r="M438">
            <v>4688.67</v>
          </cell>
          <cell r="N438">
            <v>12354.76</v>
          </cell>
          <cell r="O438">
            <v>9505.74</v>
          </cell>
          <cell r="P438">
            <v>9895.1299999999992</v>
          </cell>
        </row>
        <row r="439">
          <cell r="A439" t="str">
            <v>GT05</v>
          </cell>
          <cell r="B439" t="str">
            <v>MANTENIMIENTO DE INSTALACIONES Y EDIFICACIONES</v>
          </cell>
          <cell r="C439">
            <v>208864.03</v>
          </cell>
          <cell r="D439">
            <v>110406.13</v>
          </cell>
          <cell r="E439">
            <v>131307.40999999997</v>
          </cell>
          <cell r="F439">
            <v>131307.40999999997</v>
          </cell>
          <cell r="G439">
            <v>22.22</v>
          </cell>
          <cell r="H439">
            <v>1194.53</v>
          </cell>
          <cell r="I439">
            <v>35745.120000000003</v>
          </cell>
          <cell r="J439">
            <v>11292.94</v>
          </cell>
          <cell r="K439">
            <v>10696.64</v>
          </cell>
          <cell r="L439">
            <v>14869.76</v>
          </cell>
          <cell r="M439">
            <v>4441.01</v>
          </cell>
          <cell r="N439">
            <v>20792.63</v>
          </cell>
          <cell r="O439">
            <v>13491.8</v>
          </cell>
          <cell r="P439">
            <v>12040.22</v>
          </cell>
        </row>
        <row r="440">
          <cell r="A440" t="str">
            <v>GT06</v>
          </cell>
          <cell r="B440" t="str">
            <v>MANTTO DE MOBILIARIO Y EQUIPO DE OFICINA</v>
          </cell>
          <cell r="C440">
            <v>46651.11</v>
          </cell>
          <cell r="D440">
            <v>47992.74</v>
          </cell>
          <cell r="E440">
            <v>43606.83</v>
          </cell>
          <cell r="F440">
            <v>43606.83</v>
          </cell>
          <cell r="G440">
            <v>2230.98</v>
          </cell>
          <cell r="H440">
            <v>6050.64</v>
          </cell>
          <cell r="I440">
            <v>3766.49</v>
          </cell>
          <cell r="J440">
            <v>3652.95</v>
          </cell>
          <cell r="K440">
            <v>3972.91</v>
          </cell>
          <cell r="L440">
            <v>5942.45</v>
          </cell>
          <cell r="M440">
            <v>1074</v>
          </cell>
          <cell r="N440">
            <v>4600.21</v>
          </cell>
          <cell r="O440">
            <v>2367</v>
          </cell>
          <cell r="P440">
            <v>2229.37</v>
          </cell>
        </row>
        <row r="441">
          <cell r="A441" t="str">
            <v>GT07</v>
          </cell>
          <cell r="B441" t="str">
            <v>MANTTO DE EQUIPO DE COMUNICACIONES</v>
          </cell>
          <cell r="C441">
            <v>40588.17</v>
          </cell>
          <cell r="D441">
            <v>33799.35</v>
          </cell>
          <cell r="E441">
            <v>20758.14</v>
          </cell>
          <cell r="F441">
            <v>20758.14</v>
          </cell>
          <cell r="G441">
            <v>1456.6</v>
          </cell>
          <cell r="H441">
            <v>699.13</v>
          </cell>
          <cell r="I441">
            <v>815.34</v>
          </cell>
          <cell r="J441">
            <v>2926.37</v>
          </cell>
          <cell r="K441">
            <v>1102.48</v>
          </cell>
          <cell r="L441">
            <v>747.49</v>
          </cell>
          <cell r="M441">
            <v>877.4</v>
          </cell>
          <cell r="N441">
            <v>1067.3900000000001</v>
          </cell>
          <cell r="O441">
            <v>747.48</v>
          </cell>
          <cell r="P441">
            <v>2337.4</v>
          </cell>
        </row>
        <row r="442">
          <cell r="A442" t="str">
            <v>GT08</v>
          </cell>
          <cell r="B442" t="str">
            <v>SOPORTE Y MANTENIMIENTO DE HARDWARE INFORMATICO</v>
          </cell>
          <cell r="C442">
            <v>326842.3</v>
          </cell>
          <cell r="D442">
            <v>267842.90000000002</v>
          </cell>
          <cell r="E442">
            <v>714200.4</v>
          </cell>
          <cell r="F442">
            <v>714200.4</v>
          </cell>
          <cell r="G442">
            <v>24232.59</v>
          </cell>
          <cell r="H442">
            <v>22088.06</v>
          </cell>
          <cell r="I442">
            <v>22475.56</v>
          </cell>
          <cell r="J442">
            <v>16322.52</v>
          </cell>
          <cell r="K442">
            <v>19051.330000000002</v>
          </cell>
          <cell r="L442">
            <v>15038.64</v>
          </cell>
          <cell r="M442">
            <v>39429.449999999997</v>
          </cell>
          <cell r="N442">
            <v>20031.68</v>
          </cell>
          <cell r="O442">
            <v>18060.13</v>
          </cell>
          <cell r="P442">
            <v>27529.96</v>
          </cell>
        </row>
        <row r="443">
          <cell r="A443" t="str">
            <v>GT09</v>
          </cell>
          <cell r="B443" t="str">
            <v>MENSAJERIA Y CORRESPONDENCIA</v>
          </cell>
          <cell r="C443">
            <v>64586.82</v>
          </cell>
          <cell r="D443">
            <v>53728.26</v>
          </cell>
          <cell r="E443">
            <v>68714.539999999994</v>
          </cell>
          <cell r="F443">
            <v>68714.539999999994</v>
          </cell>
          <cell r="G443">
            <v>5419.08</v>
          </cell>
          <cell r="H443">
            <v>5225.05</v>
          </cell>
          <cell r="I443">
            <v>5818.81</v>
          </cell>
          <cell r="J443">
            <v>5503.92</v>
          </cell>
          <cell r="K443">
            <v>5681.65</v>
          </cell>
          <cell r="L443">
            <v>5564.54</v>
          </cell>
          <cell r="M443">
            <v>5867.98</v>
          </cell>
          <cell r="N443">
            <v>4783.04</v>
          </cell>
          <cell r="O443">
            <v>4833.97</v>
          </cell>
          <cell r="P443">
            <v>5562.2</v>
          </cell>
        </row>
        <row r="444">
          <cell r="A444" t="str">
            <v>GT10</v>
          </cell>
          <cell r="B444" t="str">
            <v>SEGURIDAD Y VIGILANCIA</v>
          </cell>
          <cell r="C444">
            <v>457682.65</v>
          </cell>
          <cell r="D444">
            <v>384395.25</v>
          </cell>
          <cell r="E444">
            <v>413401.1</v>
          </cell>
          <cell r="F444">
            <v>413401.1</v>
          </cell>
          <cell r="G444">
            <v>31726.23</v>
          </cell>
          <cell r="H444">
            <v>31282.29</v>
          </cell>
          <cell r="I444">
            <v>32183.360000000001</v>
          </cell>
          <cell r="J444">
            <v>31719.4</v>
          </cell>
          <cell r="K444">
            <v>32246.59</v>
          </cell>
          <cell r="L444">
            <v>34026.480000000003</v>
          </cell>
          <cell r="M444">
            <v>35236.94</v>
          </cell>
          <cell r="N444">
            <v>36533.29</v>
          </cell>
          <cell r="O444">
            <v>39091.29</v>
          </cell>
          <cell r="P444">
            <v>39077.78</v>
          </cell>
        </row>
        <row r="445">
          <cell r="A445" t="str">
            <v>GT11</v>
          </cell>
          <cell r="B445" t="str">
            <v>RENOVACION, SOPORTE Y MANTTO DE SOFTWARE INFORMATICO</v>
          </cell>
          <cell r="C445">
            <v>1146830.79</v>
          </cell>
          <cell r="D445">
            <v>915310.09</v>
          </cell>
          <cell r="E445">
            <v>1426219.02</v>
          </cell>
          <cell r="F445">
            <v>1426219.02</v>
          </cell>
          <cell r="G445">
            <v>169582.6</v>
          </cell>
          <cell r="H445">
            <v>164726.34</v>
          </cell>
          <cell r="I445">
            <v>170494.39</v>
          </cell>
          <cell r="J445">
            <v>239556.78</v>
          </cell>
          <cell r="K445">
            <v>224643.41</v>
          </cell>
          <cell r="L445">
            <v>194058.02</v>
          </cell>
          <cell r="M445">
            <v>211857.28</v>
          </cell>
          <cell r="N445">
            <v>221966.66</v>
          </cell>
          <cell r="O445">
            <v>175722.2</v>
          </cell>
          <cell r="P445">
            <v>184721.5</v>
          </cell>
        </row>
        <row r="446">
          <cell r="A446" t="str">
            <v>GT12</v>
          </cell>
          <cell r="B446" t="str">
            <v>SERVICIOS DE COLECTURIA</v>
          </cell>
          <cell r="C446">
            <v>630082.14</v>
          </cell>
          <cell r="D446">
            <v>523763.67</v>
          </cell>
          <cell r="E446">
            <v>684434.55</v>
          </cell>
          <cell r="F446">
            <v>684434.55</v>
          </cell>
          <cell r="G446">
            <v>85594.4</v>
          </cell>
          <cell r="H446">
            <v>44543.54</v>
          </cell>
          <cell r="I446">
            <v>72784.56</v>
          </cell>
          <cell r="J446">
            <v>85494.24</v>
          </cell>
          <cell r="K446">
            <v>52907.68</v>
          </cell>
          <cell r="L446">
            <v>67180.55</v>
          </cell>
          <cell r="M446">
            <v>101515.28</v>
          </cell>
          <cell r="N446">
            <v>42098.36</v>
          </cell>
          <cell r="O446">
            <v>75045.52</v>
          </cell>
          <cell r="P446">
            <v>72947.8</v>
          </cell>
        </row>
        <row r="447">
          <cell r="A447" t="str">
            <v>GT13</v>
          </cell>
          <cell r="B447" t="str">
            <v>ESTUDIOS DE MERCADEO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GT14</v>
          </cell>
          <cell r="B448" t="str">
            <v>SERVICIOS DE RECOLECCION</v>
          </cell>
          <cell r="C448">
            <v>88784.28</v>
          </cell>
          <cell r="D448">
            <v>75429.47</v>
          </cell>
          <cell r="E448">
            <v>426616.44</v>
          </cell>
          <cell r="F448">
            <v>426616.44</v>
          </cell>
          <cell r="G448">
            <v>0</v>
          </cell>
          <cell r="H448">
            <v>44807.13</v>
          </cell>
          <cell r="I448">
            <v>25500</v>
          </cell>
          <cell r="J448">
            <v>37869.32</v>
          </cell>
          <cell r="K448">
            <v>19300</v>
          </cell>
          <cell r="L448">
            <v>25535.58</v>
          </cell>
          <cell r="M448">
            <v>25500</v>
          </cell>
          <cell r="N448">
            <v>25532.880000000001</v>
          </cell>
          <cell r="O448">
            <v>25500</v>
          </cell>
          <cell r="P448">
            <v>25500</v>
          </cell>
        </row>
        <row r="449">
          <cell r="A449" t="str">
            <v>GT15</v>
          </cell>
          <cell r="B449" t="str">
            <v>HONORARIOS PROFESIONALES</v>
          </cell>
          <cell r="C449">
            <v>1698265.45</v>
          </cell>
          <cell r="D449">
            <v>1438737.62</v>
          </cell>
          <cell r="E449">
            <v>1387820.3900000001</v>
          </cell>
          <cell r="F449">
            <v>1387820.3900000001</v>
          </cell>
          <cell r="G449">
            <v>24968.41</v>
          </cell>
          <cell r="H449">
            <v>140075.16</v>
          </cell>
          <cell r="I449">
            <v>83400.87</v>
          </cell>
          <cell r="J449">
            <v>283735.86</v>
          </cell>
          <cell r="K449">
            <v>54605.43</v>
          </cell>
          <cell r="L449">
            <v>108334.39999999999</v>
          </cell>
          <cell r="M449">
            <v>91976.28</v>
          </cell>
          <cell r="N449">
            <v>70731.98</v>
          </cell>
          <cell r="O449">
            <v>157151.06</v>
          </cell>
          <cell r="P449">
            <v>67011.960000000006</v>
          </cell>
        </row>
        <row r="450">
          <cell r="A450" t="str">
            <v>GT16</v>
          </cell>
          <cell r="B450" t="str">
            <v>ASESORIA ADMINISTRATIVA-CIAS RELACIONADAS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GT17</v>
          </cell>
          <cell r="B451" t="str">
            <v>ASESORIA ADMINISTRATIVA CIA MATRIZ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GZ00</v>
          </cell>
          <cell r="B452" t="str">
            <v>IMPUESTOS Y RESERVAS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GZ01</v>
          </cell>
          <cell r="B453" t="str">
            <v>RESERVA LEGAL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GZ02</v>
          </cell>
          <cell r="B454" t="str">
            <v>IMPUESTO SOBRE LA RENTA</v>
          </cell>
          <cell r="C454">
            <v>2837336.77</v>
          </cell>
          <cell r="D454">
            <v>3463068.32</v>
          </cell>
          <cell r="E454">
            <v>1211942.5599999998</v>
          </cell>
          <cell r="F454">
            <v>1211942.5599999998</v>
          </cell>
          <cell r="G454">
            <v>469242.65</v>
          </cell>
          <cell r="H454">
            <v>-74953.52</v>
          </cell>
          <cell r="I454">
            <v>-394289.13</v>
          </cell>
          <cell r="J454">
            <v>-15618</v>
          </cell>
          <cell r="K454">
            <v>0</v>
          </cell>
          <cell r="L454">
            <v>0</v>
          </cell>
          <cell r="M454">
            <v>0</v>
          </cell>
          <cell r="N454">
            <v>12455.66</v>
          </cell>
          <cell r="O454">
            <v>707165.62</v>
          </cell>
          <cell r="P454">
            <v>-70076.42</v>
          </cell>
        </row>
        <row r="455">
          <cell r="A455" t="str">
            <v>GZ03</v>
          </cell>
          <cell r="B455" t="str">
            <v>IMPUESTO DIFERIDO FONDO COMPENSATORIO</v>
          </cell>
          <cell r="C455">
            <v>3006171.79</v>
          </cell>
          <cell r="D455">
            <v>1760689.72</v>
          </cell>
          <cell r="E455">
            <v>5883667.4199999999</v>
          </cell>
          <cell r="F455">
            <v>5883667.4199999999</v>
          </cell>
          <cell r="G455">
            <v>102698.48</v>
          </cell>
          <cell r="H455">
            <v>496512.42</v>
          </cell>
          <cell r="I455">
            <v>946375.3</v>
          </cell>
          <cell r="J455">
            <v>744222.36</v>
          </cell>
          <cell r="K455">
            <v>1423979.83</v>
          </cell>
          <cell r="L455">
            <v>696538.48</v>
          </cell>
          <cell r="M455">
            <v>373839.05</v>
          </cell>
          <cell r="N455">
            <v>-350762.57</v>
          </cell>
          <cell r="O455">
            <v>-349869.6</v>
          </cell>
          <cell r="P455">
            <v>565430.85</v>
          </cell>
        </row>
        <row r="456">
          <cell r="A456" t="str">
            <v>GZ04</v>
          </cell>
          <cell r="B456" t="str">
            <v>IMPUESTO DIFERIDO DETERIORO DE CUENTAS POR COBRAR</v>
          </cell>
          <cell r="C456">
            <v>0</v>
          </cell>
          <cell r="D456">
            <v>0</v>
          </cell>
          <cell r="G456">
            <v>1516.15</v>
          </cell>
          <cell r="H456">
            <v>53064.82</v>
          </cell>
          <cell r="I456">
            <v>-8088.67</v>
          </cell>
          <cell r="J456">
            <v>81142.100000000006</v>
          </cell>
          <cell r="K456">
            <v>-38892.06</v>
          </cell>
          <cell r="L456">
            <v>27588.63</v>
          </cell>
          <cell r="M456">
            <v>35285.39</v>
          </cell>
          <cell r="N456">
            <v>-19781.830000000002</v>
          </cell>
          <cell r="O456">
            <v>7821.56</v>
          </cell>
          <cell r="P456">
            <v>2127.39</v>
          </cell>
        </row>
        <row r="457">
          <cell r="A457" t="str">
            <v>GZ05</v>
          </cell>
          <cell r="B457" t="str">
            <v>IMPUESTO DIFERIDO COMISIONES POR FINANCIAMIENTO</v>
          </cell>
          <cell r="C457">
            <v>0</v>
          </cell>
          <cell r="D457">
            <v>0</v>
          </cell>
          <cell r="G457">
            <v>-1790.56</v>
          </cell>
          <cell r="H457">
            <v>-1771.79</v>
          </cell>
          <cell r="I457">
            <v>-3494.07</v>
          </cell>
          <cell r="J457">
            <v>-1548.8</v>
          </cell>
          <cell r="K457">
            <v>5202.87</v>
          </cell>
          <cell r="L457">
            <v>-330.89</v>
          </cell>
          <cell r="M457">
            <v>-206.94</v>
          </cell>
          <cell r="N457">
            <v>-204.45</v>
          </cell>
          <cell r="O457">
            <v>-56877.15</v>
          </cell>
          <cell r="P457">
            <v>-3488.19</v>
          </cell>
        </row>
        <row r="458">
          <cell r="A458" t="str">
            <v>GZ06</v>
          </cell>
          <cell r="B458" t="str">
            <v>IMPUESTO DIFERIDO PROPIEDAD PLANTA Y EQUIPO</v>
          </cell>
          <cell r="C458">
            <v>0</v>
          </cell>
          <cell r="D458">
            <v>0</v>
          </cell>
          <cell r="G458">
            <v>95249.83</v>
          </cell>
          <cell r="H458">
            <v>100330.52</v>
          </cell>
          <cell r="I458">
            <v>98322.22</v>
          </cell>
          <cell r="J458">
            <v>97674.559999999998</v>
          </cell>
          <cell r="K458">
            <v>95117.83</v>
          </cell>
          <cell r="L458">
            <v>87029.69</v>
          </cell>
          <cell r="M458">
            <v>90173.24</v>
          </cell>
          <cell r="N458">
            <v>780210.68</v>
          </cell>
          <cell r="O458">
            <v>85145.62</v>
          </cell>
          <cell r="P458">
            <v>81107.97</v>
          </cell>
        </row>
        <row r="459">
          <cell r="A459" t="str">
            <v>GZ07</v>
          </cell>
          <cell r="B459" t="str">
            <v>IMPUESTO DIFERIDO INTANGIBLES</v>
          </cell>
          <cell r="C459">
            <v>0</v>
          </cell>
          <cell r="D459">
            <v>0</v>
          </cell>
          <cell r="G459">
            <v>1088.6099999999999</v>
          </cell>
          <cell r="H459">
            <v>1849.83</v>
          </cell>
          <cell r="I459">
            <v>310.83999999999997</v>
          </cell>
          <cell r="J459">
            <v>1928.32</v>
          </cell>
          <cell r="K459">
            <v>2118.98</v>
          </cell>
          <cell r="L459">
            <v>2118.9899999999998</v>
          </cell>
          <cell r="M459">
            <v>2129.65</v>
          </cell>
          <cell r="N459">
            <v>4967.59</v>
          </cell>
          <cell r="O459">
            <v>5201.46</v>
          </cell>
          <cell r="P459">
            <v>5174.57</v>
          </cell>
        </row>
        <row r="460">
          <cell r="A460" t="str">
            <v>GZ08</v>
          </cell>
          <cell r="B460" t="str">
            <v>IMPUESTO DIFERIDO ACTIVOS POR DERECHO DE USO</v>
          </cell>
          <cell r="C460">
            <v>0</v>
          </cell>
          <cell r="D460">
            <v>0</v>
          </cell>
          <cell r="G460">
            <v>-23542.68</v>
          </cell>
          <cell r="H460">
            <v>13492.29</v>
          </cell>
          <cell r="I460">
            <v>12910.8</v>
          </cell>
          <cell r="J460">
            <v>-4640.25</v>
          </cell>
          <cell r="K460">
            <v>-4538.87</v>
          </cell>
          <cell r="L460">
            <v>-4440.1000000000004</v>
          </cell>
          <cell r="M460">
            <v>-3356.61</v>
          </cell>
          <cell r="N460">
            <v>-36907.29</v>
          </cell>
          <cell r="O460">
            <v>28538.240000000002</v>
          </cell>
          <cell r="P460">
            <v>-2400.62</v>
          </cell>
        </row>
        <row r="461">
          <cell r="A461" t="str">
            <v>GZ09</v>
          </cell>
          <cell r="B461" t="str">
            <v>IMPUESTO DIFERIDO BENEFICIOS A EMPLEADOS</v>
          </cell>
          <cell r="C461">
            <v>0</v>
          </cell>
          <cell r="D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</row>
        <row r="462">
          <cell r="A462" t="str">
            <v>GZ10</v>
          </cell>
          <cell r="B462" t="str">
            <v>IMPUESTO DIFERIDO OBLIGACIONES LABORALES</v>
          </cell>
          <cell r="C462">
            <v>0</v>
          </cell>
          <cell r="D462">
            <v>0</v>
          </cell>
          <cell r="G462">
            <v>-47401.21</v>
          </cell>
          <cell r="H462">
            <v>-41319.050000000003</v>
          </cell>
          <cell r="I462">
            <v>-38204.06</v>
          </cell>
          <cell r="J462">
            <v>-39362.54</v>
          </cell>
          <cell r="K462">
            <v>-39385.160000000003</v>
          </cell>
          <cell r="L462">
            <v>127925.84</v>
          </cell>
          <cell r="M462">
            <v>-31335.98</v>
          </cell>
          <cell r="N462">
            <v>-42682.84</v>
          </cell>
          <cell r="O462">
            <v>31078.21</v>
          </cell>
          <cell r="P462">
            <v>-56192.12</v>
          </cell>
        </row>
        <row r="463">
          <cell r="A463" t="str">
            <v>GZ11</v>
          </cell>
          <cell r="B463" t="str">
            <v>IMPUESTO DIFERIDO SUBVENCIONES</v>
          </cell>
          <cell r="C463">
            <v>0</v>
          </cell>
          <cell r="D463">
            <v>0</v>
          </cell>
          <cell r="G463">
            <v>2304.7800000000002</v>
          </cell>
          <cell r="H463">
            <v>15831.95</v>
          </cell>
          <cell r="I463">
            <v>8812.83</v>
          </cell>
          <cell r="J463">
            <v>13721.74</v>
          </cell>
          <cell r="K463">
            <v>-25816.2</v>
          </cell>
          <cell r="L463">
            <v>-8008.76</v>
          </cell>
          <cell r="M463">
            <v>-8157.41</v>
          </cell>
          <cell r="N463">
            <v>-460366.69</v>
          </cell>
          <cell r="O463">
            <v>3693.13</v>
          </cell>
          <cell r="P463">
            <v>3693.13</v>
          </cell>
        </row>
        <row r="464">
          <cell r="A464" t="str">
            <v>GZ12</v>
          </cell>
          <cell r="B464" t="str">
            <v>IMPUESTO DIFERIDO OBRAS A TERCEROS</v>
          </cell>
          <cell r="C464">
            <v>0</v>
          </cell>
          <cell r="D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-88433.97</v>
          </cell>
          <cell r="O464">
            <v>13206.78</v>
          </cell>
          <cell r="P464">
            <v>17593.45</v>
          </cell>
        </row>
        <row r="465">
          <cell r="A465" t="str">
            <v>GZ13</v>
          </cell>
          <cell r="B465" t="str">
            <v>IMPUESTO DIFERIDO FINANCIAMIENTO A CLIENTES</v>
          </cell>
          <cell r="C465">
            <v>0</v>
          </cell>
          <cell r="D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 t="str">
            <v>ID00</v>
          </cell>
          <cell r="B466" t="str">
            <v>INGRESOS ASOCIADOS  A LA DISTRIBUCION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 t="str">
            <v>ID01</v>
          </cell>
          <cell r="B467" t="str">
            <v>RECONEXIONES</v>
          </cell>
          <cell r="C467">
            <v>-213089.41</v>
          </cell>
          <cell r="D467">
            <v>-158789.10999999999</v>
          </cell>
          <cell r="E467">
            <v>-231383.96999999997</v>
          </cell>
          <cell r="F467">
            <v>-231383.96999999997</v>
          </cell>
          <cell r="G467">
            <v>-20394.5</v>
          </cell>
          <cell r="H467">
            <v>-18448.38</v>
          </cell>
          <cell r="I467">
            <v>-20648.54</v>
          </cell>
          <cell r="J467">
            <v>-16693.91</v>
          </cell>
          <cell r="K467">
            <v>-14071.09</v>
          </cell>
          <cell r="L467">
            <v>-16351.43</v>
          </cell>
          <cell r="M467">
            <v>-12821.92</v>
          </cell>
          <cell r="N467">
            <v>-11145.39</v>
          </cell>
          <cell r="O467">
            <v>-15190.66</v>
          </cell>
          <cell r="P467">
            <v>-13469.15</v>
          </cell>
        </row>
        <row r="468">
          <cell r="A468" t="str">
            <v>ID02</v>
          </cell>
          <cell r="B468" t="str">
            <v>INSTALACION DE SERVICIOS NUEVOS</v>
          </cell>
          <cell r="C468">
            <v>-676123.68</v>
          </cell>
          <cell r="D468">
            <v>-564490.54</v>
          </cell>
          <cell r="E468">
            <v>-715040.73</v>
          </cell>
          <cell r="F468">
            <v>-715040.73</v>
          </cell>
          <cell r="G468">
            <v>-76818.820000000007</v>
          </cell>
          <cell r="H468">
            <v>-83443.16</v>
          </cell>
          <cell r="I468">
            <v>-83271.710000000006</v>
          </cell>
          <cell r="J468">
            <v>-79500.990000000005</v>
          </cell>
          <cell r="K468">
            <v>-85587.81</v>
          </cell>
          <cell r="L468">
            <v>-70679.259999999995</v>
          </cell>
          <cell r="M468">
            <v>-80751.600000000006</v>
          </cell>
          <cell r="N468">
            <v>-68561.11</v>
          </cell>
          <cell r="O468">
            <v>-71429.179999999993</v>
          </cell>
          <cell r="P468">
            <v>-68146.539999999994</v>
          </cell>
        </row>
        <row r="469">
          <cell r="A469" t="str">
            <v>ID03</v>
          </cell>
          <cell r="B469" t="str">
            <v>TASA MUNICIPAL POSTES - USO DE RED</v>
          </cell>
          <cell r="C469">
            <v>-6453512.1900000004</v>
          </cell>
          <cell r="D469">
            <v>-5380276.71</v>
          </cell>
          <cell r="E469">
            <v>-6546832.9700000007</v>
          </cell>
          <cell r="F469">
            <v>-6546832.9700000007</v>
          </cell>
          <cell r="G469">
            <v>-660394.09</v>
          </cell>
          <cell r="H469">
            <v>-662306.73</v>
          </cell>
          <cell r="I469">
            <v>-665795.76</v>
          </cell>
          <cell r="J469">
            <v>-658870.17000000004</v>
          </cell>
          <cell r="K469">
            <v>-678905.31</v>
          </cell>
          <cell r="L469">
            <v>-692970.08</v>
          </cell>
          <cell r="M469">
            <v>-687449.9</v>
          </cell>
          <cell r="N469">
            <v>-675485.93</v>
          </cell>
          <cell r="O469">
            <v>-749342.99</v>
          </cell>
          <cell r="P469">
            <v>-685397.88</v>
          </cell>
        </row>
        <row r="470">
          <cell r="A470" t="str">
            <v>ID04</v>
          </cell>
          <cell r="B470" t="str">
            <v>PROYECTOS Y CONSTRUCCION DE LINEAS</v>
          </cell>
          <cell r="C470">
            <v>-1313221.23</v>
          </cell>
          <cell r="D470">
            <v>-866602.41</v>
          </cell>
          <cell r="E470">
            <v>-1306105.2599999998</v>
          </cell>
          <cell r="F470">
            <v>-1306105.2599999998</v>
          </cell>
          <cell r="G470">
            <v>-26580.93</v>
          </cell>
          <cell r="H470">
            <v>-187213.45</v>
          </cell>
          <cell r="I470">
            <v>-72893.279999999999</v>
          </cell>
          <cell r="J470">
            <v>-66153.899999999994</v>
          </cell>
          <cell r="K470">
            <v>-49853.77</v>
          </cell>
          <cell r="L470">
            <v>-174470.5</v>
          </cell>
          <cell r="M470">
            <v>-90999.33</v>
          </cell>
          <cell r="N470">
            <v>-100059.21</v>
          </cell>
          <cell r="O470">
            <v>-114264.85</v>
          </cell>
          <cell r="P470">
            <v>-66441.31</v>
          </cell>
        </row>
        <row r="471">
          <cell r="A471" t="str">
            <v>ID05</v>
          </cell>
          <cell r="B471" t="str">
            <v>PROYECTOS Y CONSTRUCION SUBESTACIONES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ID06</v>
          </cell>
          <cell r="B472" t="str">
            <v>SERVICIO DE MANTENIMIENTO DE LUMINARIAS</v>
          </cell>
          <cell r="C472">
            <v>-31147.200000000001</v>
          </cell>
          <cell r="D472">
            <v>-25344.16</v>
          </cell>
          <cell r="E472">
            <v>-33540.519999999997</v>
          </cell>
          <cell r="F472">
            <v>-33540.519999999997</v>
          </cell>
          <cell r="G472">
            <v>-2500</v>
          </cell>
          <cell r="H472">
            <v>-2500</v>
          </cell>
          <cell r="I472">
            <v>-2500</v>
          </cell>
          <cell r="J472">
            <v>-2500</v>
          </cell>
          <cell r="K472">
            <v>-2500</v>
          </cell>
          <cell r="L472">
            <v>-2618.73</v>
          </cell>
          <cell r="M472">
            <v>-2500</v>
          </cell>
          <cell r="N472">
            <v>-2500</v>
          </cell>
          <cell r="O472">
            <v>-2500</v>
          </cell>
          <cell r="P472">
            <v>-2500</v>
          </cell>
        </row>
        <row r="473">
          <cell r="A473" t="str">
            <v>ID07</v>
          </cell>
          <cell r="B473" t="str">
            <v>MANTTO DE SUBESTACIONES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 t="str">
            <v>ID08</v>
          </cell>
          <cell r="B474" t="str">
            <v>MNTTO. SISTEMAS Y EQUIPOS ELECTRICOS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 t="str">
            <v>ID09</v>
          </cell>
          <cell r="B475" t="str">
            <v>PRESUPUESTOS DE OBRAS ELECTRICAS</v>
          </cell>
          <cell r="C475">
            <v>-33733.33</v>
          </cell>
          <cell r="D475">
            <v>-29322.67</v>
          </cell>
          <cell r="E475">
            <v>-26505.260000000002</v>
          </cell>
          <cell r="F475">
            <v>-26505.260000000002</v>
          </cell>
          <cell r="G475">
            <v>-2065.86</v>
          </cell>
          <cell r="H475">
            <v>-2065.86</v>
          </cell>
          <cell r="I475">
            <v>-1606.78</v>
          </cell>
          <cell r="J475">
            <v>-1492.01</v>
          </cell>
          <cell r="K475">
            <v>-2180.63</v>
          </cell>
          <cell r="L475">
            <v>-2410.17</v>
          </cell>
          <cell r="M475">
            <v>-2524.94</v>
          </cell>
          <cell r="N475">
            <v>-1836.32</v>
          </cell>
          <cell r="O475">
            <v>-1836.32</v>
          </cell>
          <cell r="P475">
            <v>-1492.01</v>
          </cell>
        </row>
        <row r="476">
          <cell r="A476" t="str">
            <v>ID10</v>
          </cell>
          <cell r="B476" t="str">
            <v>ARRENDAMIENTO DE LINEAS, EQUIPOS Y TRANSFORMADORES</v>
          </cell>
          <cell r="C476">
            <v>-31196.63</v>
          </cell>
          <cell r="D476">
            <v>-25910.09</v>
          </cell>
          <cell r="E476">
            <v>-32240.289999999997</v>
          </cell>
          <cell r="F476">
            <v>-32240.289999999997</v>
          </cell>
          <cell r="G476">
            <v>-2107.69</v>
          </cell>
          <cell r="H476">
            <v>-2107.69</v>
          </cell>
          <cell r="I476">
            <v>-1972.52</v>
          </cell>
          <cell r="J476">
            <v>-1972.52</v>
          </cell>
          <cell r="K476">
            <v>-1972.52</v>
          </cell>
          <cell r="L476">
            <v>-1972.52</v>
          </cell>
          <cell r="M476">
            <v>-1972.52</v>
          </cell>
          <cell r="N476">
            <v>-1972.52</v>
          </cell>
          <cell r="O476">
            <v>-1816.46</v>
          </cell>
          <cell r="P476">
            <v>-1816.46</v>
          </cell>
        </row>
        <row r="477">
          <cell r="A477" t="str">
            <v>ID11</v>
          </cell>
          <cell r="B477" t="str">
            <v>SERVICIOS DE INSPECCION DE PROYECTOS</v>
          </cell>
          <cell r="C477">
            <v>-24895.41</v>
          </cell>
          <cell r="D477">
            <v>-20898.95</v>
          </cell>
          <cell r="E477">
            <v>-35532.950000000004</v>
          </cell>
          <cell r="F477">
            <v>-35532.950000000004</v>
          </cell>
          <cell r="G477">
            <v>-8982.41</v>
          </cell>
          <cell r="H477">
            <v>-20979.5</v>
          </cell>
          <cell r="I477">
            <v>-8999.59</v>
          </cell>
          <cell r="J477">
            <v>-2874.46</v>
          </cell>
          <cell r="K477">
            <v>-2566.7600000000002</v>
          </cell>
          <cell r="L477">
            <v>-18184.88</v>
          </cell>
          <cell r="M477">
            <v>-6438.34</v>
          </cell>
          <cell r="N477">
            <v>-2869.92</v>
          </cell>
          <cell r="O477">
            <v>-2993.14</v>
          </cell>
          <cell r="P477">
            <v>-7675.67</v>
          </cell>
        </row>
        <row r="478">
          <cell r="A478" t="str">
            <v>ID12</v>
          </cell>
          <cell r="B478" t="str">
            <v>INTERESES POR FINANCIAMIENTO DE OBRAS A TERCEROS</v>
          </cell>
          <cell r="C478">
            <v>-57920.43</v>
          </cell>
          <cell r="D478">
            <v>-48621.78</v>
          </cell>
          <cell r="E478">
            <v>-52649.979999999996</v>
          </cell>
          <cell r="F478">
            <v>-52649.979999999996</v>
          </cell>
          <cell r="G478">
            <v>-3122.07</v>
          </cell>
          <cell r="H478">
            <v>-3076.69</v>
          </cell>
          <cell r="I478">
            <v>-3031.05</v>
          </cell>
          <cell r="J478">
            <v>-2985.15</v>
          </cell>
          <cell r="K478">
            <v>-2938.99</v>
          </cell>
          <cell r="L478">
            <v>-2892.56</v>
          </cell>
          <cell r="M478">
            <v>-2845.85</v>
          </cell>
          <cell r="N478">
            <v>-2798.88</v>
          </cell>
          <cell r="O478">
            <v>-2751.64</v>
          </cell>
          <cell r="P478">
            <v>-2704.12</v>
          </cell>
        </row>
        <row r="479">
          <cell r="A479" t="str">
            <v>ID13</v>
          </cell>
          <cell r="B479" t="str">
            <v>VENTA DE MATERIALES</v>
          </cell>
          <cell r="C479">
            <v>-46648.24</v>
          </cell>
          <cell r="D479">
            <v>-43567.44</v>
          </cell>
          <cell r="E479">
            <v>-11307.929999999997</v>
          </cell>
          <cell r="F479">
            <v>-11307.929999999997</v>
          </cell>
          <cell r="G479">
            <v>0</v>
          </cell>
          <cell r="H479">
            <v>-2142.41</v>
          </cell>
          <cell r="I479">
            <v>-168.01</v>
          </cell>
          <cell r="J479">
            <v>-982.62</v>
          </cell>
          <cell r="K479">
            <v>-1123.3499999999999</v>
          </cell>
          <cell r="L479">
            <v>-402.69</v>
          </cell>
          <cell r="M479">
            <v>-216.84</v>
          </cell>
          <cell r="N479">
            <v>-840.02</v>
          </cell>
          <cell r="O479">
            <v>-211.2</v>
          </cell>
          <cell r="P479">
            <v>-293.32</v>
          </cell>
        </row>
        <row r="480">
          <cell r="A480" t="str">
            <v>ID14</v>
          </cell>
          <cell r="B480" t="str">
            <v>CONEXIONES DE RED ELECTRICA DE MUNICIPALIDADES Y RESIDENCIAL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ID15</v>
          </cell>
          <cell r="B481" t="str">
            <v>INGRESOS POR SUBVENCIONES</v>
          </cell>
          <cell r="C481">
            <v>-141661.63</v>
          </cell>
          <cell r="D481">
            <v>-117831.22</v>
          </cell>
          <cell r="E481">
            <v>-146985.79999999999</v>
          </cell>
          <cell r="F481">
            <v>-146985.79999999999</v>
          </cell>
          <cell r="G481">
            <v>-12288.43</v>
          </cell>
          <cell r="H481">
            <v>-12299.97</v>
          </cell>
          <cell r="I481">
            <v>-12306.46</v>
          </cell>
          <cell r="J481">
            <v>-12306.46</v>
          </cell>
          <cell r="K481">
            <v>-12310.44</v>
          </cell>
          <cell r="L481">
            <v>-12310.44</v>
          </cell>
          <cell r="M481">
            <v>-12310.44</v>
          </cell>
          <cell r="N481">
            <v>-12310.44</v>
          </cell>
          <cell r="O481">
            <v>-12310.44</v>
          </cell>
          <cell r="P481">
            <v>-12310.44</v>
          </cell>
        </row>
        <row r="482">
          <cell r="A482" t="str">
            <v>ID16</v>
          </cell>
          <cell r="B482" t="str">
            <v>CARGO POR LINEA DE INTERCONEXION</v>
          </cell>
          <cell r="C482">
            <v>-85848.73</v>
          </cell>
          <cell r="D482">
            <v>-71552.05</v>
          </cell>
          <cell r="E482">
            <v>-83754.439999999988</v>
          </cell>
          <cell r="F482">
            <v>-83754.439999999988</v>
          </cell>
          <cell r="G482">
            <v>-7052.72</v>
          </cell>
          <cell r="H482">
            <v>-7048.54</v>
          </cell>
          <cell r="I482">
            <v>-7044.26</v>
          </cell>
          <cell r="J482">
            <v>-7039.87</v>
          </cell>
          <cell r="K482">
            <v>-7035.37</v>
          </cell>
          <cell r="L482">
            <v>-4455.8100000000004</v>
          </cell>
          <cell r="M482">
            <v>-7026.02</v>
          </cell>
          <cell r="N482">
            <v>-7021.17</v>
          </cell>
          <cell r="O482">
            <v>-5187.71</v>
          </cell>
          <cell r="P482">
            <v>-5182.62</v>
          </cell>
        </row>
        <row r="483">
          <cell r="A483" t="str">
            <v>IE00</v>
          </cell>
          <cell r="B483" t="str">
            <v>VENTA DE ENERGIA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 t="str">
            <v>IE01</v>
          </cell>
          <cell r="B484" t="str">
            <v>VENTA DE ENERGIA-PROPIA</v>
          </cell>
          <cell r="C484">
            <v>-246450964.16999999</v>
          </cell>
          <cell r="D484">
            <v>-207086758.94999999</v>
          </cell>
          <cell r="E484">
            <v>-274155543.57999998</v>
          </cell>
          <cell r="F484">
            <v>-274155543.57999998</v>
          </cell>
          <cell r="G484">
            <v>-19607584.629999999</v>
          </cell>
          <cell r="H484">
            <v>-18390595.75</v>
          </cell>
          <cell r="I484">
            <v>-20789678.48</v>
          </cell>
          <cell r="J484">
            <v>-21504470.039999999</v>
          </cell>
          <cell r="K484">
            <v>-23353954.66</v>
          </cell>
          <cell r="L484">
            <v>-22340737.609999999</v>
          </cell>
          <cell r="M484">
            <v>-24703396.879999999</v>
          </cell>
          <cell r="N484">
            <v>-25109528.940000001</v>
          </cell>
          <cell r="O484">
            <v>-24680113.59</v>
          </cell>
          <cell r="P484">
            <v>-25774706.600000001</v>
          </cell>
        </row>
        <row r="485">
          <cell r="A485" t="str">
            <v>IE02</v>
          </cell>
          <cell r="B485" t="str">
            <v>VENTA DE ENERGIA-OTRAS REDES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IE03</v>
          </cell>
          <cell r="B486" t="str">
            <v>VENTA DE ENERGIA-COMERCILIAZADA</v>
          </cell>
          <cell r="C486">
            <v>-284185.3</v>
          </cell>
          <cell r="D486">
            <v>-232842.26</v>
          </cell>
          <cell r="E486">
            <v>-415012.08999999997</v>
          </cell>
          <cell r="F486">
            <v>-415012.08999999997</v>
          </cell>
          <cell r="G486">
            <v>-33750.61</v>
          </cell>
          <cell r="H486">
            <v>-38344.339999999997</v>
          </cell>
          <cell r="I486">
            <v>-47822.879999999997</v>
          </cell>
          <cell r="J486">
            <v>-28933.22</v>
          </cell>
          <cell r="K486">
            <v>-33122.980000000003</v>
          </cell>
          <cell r="L486">
            <v>-34283.279999999999</v>
          </cell>
          <cell r="M486">
            <v>-36884.339999999997</v>
          </cell>
          <cell r="N486">
            <v>-39123.24</v>
          </cell>
          <cell r="O486">
            <v>-41198.5</v>
          </cell>
          <cell r="P486">
            <v>-48759.47</v>
          </cell>
        </row>
        <row r="487">
          <cell r="A487" t="str">
            <v>IE04</v>
          </cell>
          <cell r="B487" t="str">
            <v>VENTA DE ENERGIA ENTRE EMPRESAS</v>
          </cell>
          <cell r="C487">
            <v>-3872536.09</v>
          </cell>
          <cell r="D487">
            <v>-3143392.97</v>
          </cell>
          <cell r="E487">
            <v>-4576793.3099999996</v>
          </cell>
          <cell r="F487">
            <v>-4576793.3099999996</v>
          </cell>
          <cell r="G487">
            <v>-243385.54</v>
          </cell>
          <cell r="H487">
            <v>-250648.2</v>
          </cell>
          <cell r="I487">
            <v>-298103.28000000003</v>
          </cell>
          <cell r="J487">
            <v>-303810.44</v>
          </cell>
          <cell r="K487">
            <v>-357061.24</v>
          </cell>
          <cell r="L487">
            <v>-290176.24</v>
          </cell>
          <cell r="M487">
            <v>-368550.96</v>
          </cell>
          <cell r="N487">
            <v>-318341.90000000002</v>
          </cell>
          <cell r="O487">
            <v>-304749.89</v>
          </cell>
          <cell r="P487">
            <v>-365680.51</v>
          </cell>
        </row>
        <row r="488">
          <cell r="A488" t="str">
            <v>IE05</v>
          </cell>
          <cell r="B488" t="str">
            <v>ENERGIA NO REGISTRADA</v>
          </cell>
          <cell r="C488">
            <v>-317246.77</v>
          </cell>
          <cell r="D488">
            <v>-210606.9</v>
          </cell>
          <cell r="E488">
            <v>-589557.51</v>
          </cell>
          <cell r="F488">
            <v>-589557.51</v>
          </cell>
          <cell r="G488">
            <v>-7567.47</v>
          </cell>
          <cell r="H488">
            <v>-38383.56</v>
          </cell>
          <cell r="I488">
            <v>-24102.41</v>
          </cell>
          <cell r="J488">
            <v>-71565.7</v>
          </cell>
          <cell r="K488">
            <v>-16648.259999999998</v>
          </cell>
          <cell r="L488">
            <v>-17960.57</v>
          </cell>
          <cell r="M488">
            <v>-46289.85</v>
          </cell>
          <cell r="N488">
            <v>-9653.3799999999992</v>
          </cell>
          <cell r="O488">
            <v>-15692.65</v>
          </cell>
          <cell r="P488">
            <v>-33989.86</v>
          </cell>
        </row>
        <row r="489">
          <cell r="A489" t="str">
            <v>IE06</v>
          </cell>
          <cell r="B489" t="str">
            <v>INGRESOS POR TRANSACCIONES EN EL MRS</v>
          </cell>
          <cell r="C489">
            <v>-12062294.119999999</v>
          </cell>
          <cell r="D489">
            <v>-9726087.5500000007</v>
          </cell>
          <cell r="E489">
            <v>-9362124.8699999992</v>
          </cell>
          <cell r="F489">
            <v>-9362124.8699999992</v>
          </cell>
          <cell r="G489">
            <v>-411936.39</v>
          </cell>
          <cell r="H489">
            <v>-373777.05</v>
          </cell>
          <cell r="I489">
            <v>-485687.36</v>
          </cell>
          <cell r="J489">
            <v>-578066.56000000006</v>
          </cell>
          <cell r="K489">
            <v>-679580.83</v>
          </cell>
          <cell r="L489">
            <v>-536400.31000000006</v>
          </cell>
          <cell r="M489">
            <v>-519946.58</v>
          </cell>
          <cell r="N489">
            <v>-485699.67</v>
          </cell>
          <cell r="O489">
            <v>-506257.14</v>
          </cell>
          <cell r="P489">
            <v>-659192.51</v>
          </cell>
        </row>
        <row r="490">
          <cell r="A490" t="str">
            <v>IE07</v>
          </cell>
          <cell r="B490" t="str">
            <v>DESCUENTOS A CLIENTES</v>
          </cell>
          <cell r="C490">
            <v>1717450.37</v>
          </cell>
          <cell r="D490">
            <v>1297970.55</v>
          </cell>
          <cell r="E490">
            <v>2494427.5</v>
          </cell>
          <cell r="F490">
            <v>2494427.5</v>
          </cell>
          <cell r="G490">
            <v>207491.59</v>
          </cell>
          <cell r="H490">
            <v>192610.24</v>
          </cell>
          <cell r="I490">
            <v>206272.09</v>
          </cell>
          <cell r="J490">
            <v>242101.49</v>
          </cell>
          <cell r="K490">
            <v>175360.43</v>
          </cell>
          <cell r="L490">
            <v>179750.74</v>
          </cell>
          <cell r="M490">
            <v>178499.32</v>
          </cell>
          <cell r="N490">
            <v>180756.91</v>
          </cell>
          <cell r="O490">
            <v>187140.49</v>
          </cell>
          <cell r="P490">
            <v>184722.63</v>
          </cell>
        </row>
        <row r="491">
          <cell r="A491" t="str">
            <v>IE08</v>
          </cell>
          <cell r="B491" t="str">
            <v>DESCUENTO POR ENERGIA INYECTADA</v>
          </cell>
          <cell r="K491">
            <v>45616.95</v>
          </cell>
          <cell r="L491">
            <v>43913.36</v>
          </cell>
          <cell r="M491">
            <v>39230.68</v>
          </cell>
          <cell r="N491">
            <v>87020.54</v>
          </cell>
          <cell r="O491">
            <v>57776.6</v>
          </cell>
          <cell r="P491">
            <v>42952.49</v>
          </cell>
        </row>
        <row r="492">
          <cell r="A492" t="str">
            <v>IF00</v>
          </cell>
          <cell r="B492" t="str">
            <v>INGRESOS FINANCIEROS POR EXCEDENTES DE EFECTIVO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IF01</v>
          </cell>
          <cell r="B493" t="str">
            <v>INTERESES SOBRE DEPOSITOS DE AHORROS</v>
          </cell>
          <cell r="C493">
            <v>-278001.44</v>
          </cell>
          <cell r="D493">
            <v>-223792.09</v>
          </cell>
          <cell r="E493">
            <v>-196834.62000000002</v>
          </cell>
          <cell r="F493">
            <v>-196834.62000000002</v>
          </cell>
          <cell r="G493">
            <v>-16544.68</v>
          </cell>
          <cell r="H493">
            <v>-13661.55</v>
          </cell>
          <cell r="I493">
            <v>-13389.99</v>
          </cell>
          <cell r="J493">
            <v>-21241.78</v>
          </cell>
          <cell r="K493">
            <v>-18700.599999999999</v>
          </cell>
          <cell r="L493">
            <v>-35976.33</v>
          </cell>
          <cell r="M493">
            <v>-24068.35</v>
          </cell>
          <cell r="N493">
            <v>-28832.54</v>
          </cell>
          <cell r="O493">
            <v>-19772.650000000001</v>
          </cell>
          <cell r="P493">
            <v>-22065.71</v>
          </cell>
        </row>
        <row r="494">
          <cell r="A494" t="str">
            <v>IF02</v>
          </cell>
          <cell r="B494" t="str">
            <v>INTERESES SOBRE DEPOSITOS A PLAZOS</v>
          </cell>
          <cell r="C494">
            <v>-222720.85</v>
          </cell>
          <cell r="D494">
            <v>-191487.97</v>
          </cell>
          <cell r="E494">
            <v>-63291.80999999999</v>
          </cell>
          <cell r="F494">
            <v>-63291.80999999999</v>
          </cell>
          <cell r="G494">
            <v>-21657.3</v>
          </cell>
          <cell r="H494">
            <v>-28625.79</v>
          </cell>
          <cell r="I494">
            <v>-30968.22</v>
          </cell>
          <cell r="J494">
            <v>-12697.32</v>
          </cell>
          <cell r="K494">
            <v>-4060.67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A495" t="str">
            <v>IF03</v>
          </cell>
          <cell r="B495" t="str">
            <v>RENDIMIENTO POR INVERSIONES EN VALORES</v>
          </cell>
          <cell r="C495">
            <v>-120522.42</v>
          </cell>
          <cell r="D495">
            <v>-104184.51</v>
          </cell>
          <cell r="E495">
            <v>-66113.399999999994</v>
          </cell>
          <cell r="F495">
            <v>-66113.399999999994</v>
          </cell>
          <cell r="G495">
            <v>-14249.32</v>
          </cell>
          <cell r="H495">
            <v>-13772.37</v>
          </cell>
          <cell r="I495">
            <v>-15369.27</v>
          </cell>
          <cell r="J495">
            <v>-14717.38</v>
          </cell>
          <cell r="K495">
            <v>-15256.64</v>
          </cell>
          <cell r="L495">
            <v>-14751.53</v>
          </cell>
          <cell r="M495">
            <v>-5573.25</v>
          </cell>
          <cell r="N495">
            <v>-3176.59</v>
          </cell>
          <cell r="O495">
            <v>-3136.85</v>
          </cell>
          <cell r="P495">
            <v>-3610.34</v>
          </cell>
        </row>
        <row r="496">
          <cell r="A496" t="str">
            <v>IF04</v>
          </cell>
          <cell r="B496" t="str">
            <v>INTERESES POR PRESTAMOS A  COMPAÑIAS</v>
          </cell>
          <cell r="C496">
            <v>-65180.59</v>
          </cell>
          <cell r="D496">
            <v>-54645.54</v>
          </cell>
          <cell r="E496">
            <v>-63432.99</v>
          </cell>
          <cell r="F496">
            <v>-63432.99</v>
          </cell>
          <cell r="G496">
            <v>-2334.1999999999998</v>
          </cell>
          <cell r="H496">
            <v>-2108.31</v>
          </cell>
          <cell r="I496">
            <v>-2334.19</v>
          </cell>
          <cell r="J496">
            <v>-2258.9</v>
          </cell>
          <cell r="K496">
            <v>-2334.1999999999998</v>
          </cell>
          <cell r="L496">
            <v>-2258.89</v>
          </cell>
          <cell r="M496">
            <v>-2334.1999999999998</v>
          </cell>
          <cell r="N496">
            <v>-2334.1999999999998</v>
          </cell>
          <cell r="O496">
            <v>-2258.89</v>
          </cell>
          <cell r="P496">
            <v>-2334.1999999999998</v>
          </cell>
        </row>
        <row r="497">
          <cell r="A497" t="str">
            <v>IF05</v>
          </cell>
          <cell r="B497" t="str">
            <v>INTERESES POR FINANCIAMIENTO A PROVEEDORES</v>
          </cell>
          <cell r="G497">
            <v>-10364.48</v>
          </cell>
          <cell r="H497">
            <v>-10550.66</v>
          </cell>
          <cell r="I497">
            <v>-10668.82</v>
          </cell>
          <cell r="J497">
            <v>-9532.2800000000007</v>
          </cell>
          <cell r="K497">
            <v>-8733.9699999999993</v>
          </cell>
          <cell r="L497">
            <v>-8224.7199999999993</v>
          </cell>
          <cell r="M497">
            <v>-8199.08</v>
          </cell>
          <cell r="N497">
            <v>-6969.73</v>
          </cell>
          <cell r="O497">
            <v>-6670.76</v>
          </cell>
          <cell r="P497">
            <v>-6142.26</v>
          </cell>
        </row>
        <row r="498">
          <cell r="A498" t="str">
            <v>IG00</v>
          </cell>
          <cell r="B498" t="str">
            <v>INGRESOS GENERALES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IG01</v>
          </cell>
          <cell r="B499" t="str">
            <v>ARRENDAMIENTO DE POSTERIA</v>
          </cell>
          <cell r="C499">
            <v>-1912878.62</v>
          </cell>
          <cell r="D499">
            <v>-1583255.12</v>
          </cell>
          <cell r="E499">
            <v>-2025128.46</v>
          </cell>
          <cell r="F499">
            <v>-2025128.46</v>
          </cell>
          <cell r="G499">
            <v>-207487.04</v>
          </cell>
          <cell r="H499">
            <v>-209572.58</v>
          </cell>
          <cell r="I499">
            <v>-215202.56</v>
          </cell>
          <cell r="J499">
            <v>-214215.74</v>
          </cell>
          <cell r="K499">
            <v>-216486.34</v>
          </cell>
          <cell r="L499">
            <v>-215899.3</v>
          </cell>
          <cell r="M499">
            <v>-217609.56</v>
          </cell>
          <cell r="N499">
            <v>-219269.66</v>
          </cell>
          <cell r="O499">
            <v>-221590.2</v>
          </cell>
          <cell r="P499">
            <v>-229788.43</v>
          </cell>
        </row>
        <row r="500">
          <cell r="A500" t="str">
            <v>IG02</v>
          </cell>
          <cell r="B500" t="str">
            <v>CAMBIO TITULAR DE CONTRATO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IG03</v>
          </cell>
          <cell r="B501" t="str">
            <v>CAMBIOS DE MEDIDOR Y OTROS SIMILARES</v>
          </cell>
          <cell r="C501">
            <v>-29124.82</v>
          </cell>
          <cell r="D501">
            <v>-27175.96</v>
          </cell>
          <cell r="E501">
            <v>-38534.51</v>
          </cell>
          <cell r="F501">
            <v>-38534.51</v>
          </cell>
          <cell r="G501">
            <v>-18702.16</v>
          </cell>
          <cell r="H501">
            <v>-19312.080000000002</v>
          </cell>
          <cell r="I501">
            <v>-20132.150000000001</v>
          </cell>
          <cell r="J501">
            <v>-16612.259999999998</v>
          </cell>
          <cell r="K501">
            <v>-9866.33</v>
          </cell>
          <cell r="L501">
            <v>-12455.75</v>
          </cell>
          <cell r="M501">
            <v>-9798.02</v>
          </cell>
          <cell r="N501">
            <v>-5515.55</v>
          </cell>
          <cell r="O501">
            <v>-11716.64</v>
          </cell>
          <cell r="P501">
            <v>-7166.69</v>
          </cell>
        </row>
        <row r="502">
          <cell r="A502" t="str">
            <v>IG04</v>
          </cell>
          <cell r="B502" t="str">
            <v>INTERESES POR MORA ENR</v>
          </cell>
          <cell r="C502">
            <v>-8093.2</v>
          </cell>
          <cell r="D502">
            <v>-4547.79</v>
          </cell>
          <cell r="E502">
            <v>-85422.9</v>
          </cell>
          <cell r="F502">
            <v>-85422.9</v>
          </cell>
          <cell r="G502">
            <v>-407.61</v>
          </cell>
          <cell r="H502">
            <v>-1176.3699999999999</v>
          </cell>
          <cell r="I502">
            <v>-144.99</v>
          </cell>
          <cell r="J502">
            <v>-39.26</v>
          </cell>
          <cell r="K502">
            <v>-446.51</v>
          </cell>
          <cell r="L502">
            <v>-365.87</v>
          </cell>
          <cell r="M502">
            <v>-2991.7</v>
          </cell>
          <cell r="N502">
            <v>-616.38</v>
          </cell>
          <cell r="O502">
            <v>-328.05</v>
          </cell>
          <cell r="P502">
            <v>-983.91</v>
          </cell>
        </row>
        <row r="503">
          <cell r="A503" t="str">
            <v>IG05</v>
          </cell>
          <cell r="B503" t="str">
            <v>COMISION COBRO IMPTOS MUNICIPALES</v>
          </cell>
          <cell r="C503">
            <v>-559055.79</v>
          </cell>
          <cell r="D503">
            <v>-465561.51</v>
          </cell>
          <cell r="E503">
            <v>-578610.5199999999</v>
          </cell>
          <cell r="F503">
            <v>-578610.5199999999</v>
          </cell>
          <cell r="G503">
            <v>-51732.92</v>
          </cell>
          <cell r="H503">
            <v>-51653.15</v>
          </cell>
          <cell r="I503">
            <v>-51557.37</v>
          </cell>
          <cell r="J503">
            <v>-51609.2</v>
          </cell>
          <cell r="K503">
            <v>-51536.61</v>
          </cell>
          <cell r="L503">
            <v>-51636.03</v>
          </cell>
          <cell r="M503">
            <v>-51771</v>
          </cell>
          <cell r="N503">
            <v>-52878.99</v>
          </cell>
          <cell r="O503">
            <v>-52866.58</v>
          </cell>
          <cell r="P503">
            <v>-52989.25</v>
          </cell>
        </row>
        <row r="504">
          <cell r="A504" t="str">
            <v>IG06</v>
          </cell>
          <cell r="B504" t="str">
            <v>INTERESES MORATORIOS</v>
          </cell>
          <cell r="C504">
            <v>-935101.05</v>
          </cell>
          <cell r="D504">
            <v>-754178.76</v>
          </cell>
          <cell r="E504">
            <v>-783630.99</v>
          </cell>
          <cell r="F504">
            <v>-783630.99</v>
          </cell>
          <cell r="G504">
            <v>-105282.28</v>
          </cell>
          <cell r="H504">
            <v>-82948.58</v>
          </cell>
          <cell r="I504">
            <v>-92351.76</v>
          </cell>
          <cell r="J504">
            <v>-68461.070000000007</v>
          </cell>
          <cell r="K504">
            <v>-86643.67</v>
          </cell>
          <cell r="L504">
            <v>-183717.42</v>
          </cell>
          <cell r="M504">
            <v>-103042.4</v>
          </cell>
          <cell r="N504">
            <v>-53120.7</v>
          </cell>
          <cell r="O504">
            <v>-65345.61</v>
          </cell>
          <cell r="P504">
            <v>-77122.33</v>
          </cell>
        </row>
        <row r="505">
          <cell r="A505" t="str">
            <v>IG07</v>
          </cell>
          <cell r="B505" t="str">
            <v>INTERESES PACTADOS POR CONVENIO DE PAGO</v>
          </cell>
          <cell r="C505">
            <v>-7091.45</v>
          </cell>
          <cell r="D505">
            <v>-5408.16</v>
          </cell>
          <cell r="E505">
            <v>-20341.330000000002</v>
          </cell>
          <cell r="F505">
            <v>-20341.330000000002</v>
          </cell>
          <cell r="G505">
            <v>-27379.05</v>
          </cell>
          <cell r="H505">
            <v>-24444.75</v>
          </cell>
          <cell r="I505">
            <v>-22703.19</v>
          </cell>
          <cell r="J505">
            <v>-21391.82</v>
          </cell>
          <cell r="K505">
            <v>-18273.88</v>
          </cell>
          <cell r="L505">
            <v>-26899.75</v>
          </cell>
          <cell r="M505">
            <v>-16520.14</v>
          </cell>
          <cell r="N505">
            <v>-15088.54</v>
          </cell>
          <cell r="O505">
            <v>-11747.52</v>
          </cell>
          <cell r="P505">
            <v>-12189.15</v>
          </cell>
        </row>
        <row r="506">
          <cell r="A506" t="str">
            <v>IG08</v>
          </cell>
          <cell r="B506" t="str">
            <v>INGRESOS POR POSTES CHOCADOS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 t="str">
            <v>IG09</v>
          </cell>
          <cell r="B507" t="str">
            <v>VENTA DE CHATARRA</v>
          </cell>
          <cell r="C507">
            <v>-41886.68</v>
          </cell>
          <cell r="D507">
            <v>-33803.07</v>
          </cell>
          <cell r="E507">
            <v>-57372</v>
          </cell>
          <cell r="F507">
            <v>-57372</v>
          </cell>
          <cell r="G507">
            <v>0</v>
          </cell>
          <cell r="H507">
            <v>-4915.46</v>
          </cell>
          <cell r="I507">
            <v>-5534.96</v>
          </cell>
          <cell r="J507">
            <v>-1372.14</v>
          </cell>
          <cell r="K507">
            <v>-4313.78</v>
          </cell>
          <cell r="L507">
            <v>-8150.06</v>
          </cell>
          <cell r="M507">
            <v>-6456.49</v>
          </cell>
          <cell r="N507">
            <v>-10917.85</v>
          </cell>
          <cell r="O507">
            <v>-3729.66</v>
          </cell>
          <cell r="P507">
            <v>-2526.48</v>
          </cell>
        </row>
        <row r="508">
          <cell r="A508" t="str">
            <v>IG10</v>
          </cell>
          <cell r="B508" t="str">
            <v>INTERESES POR PRESTAMOS A EMPLEADOS</v>
          </cell>
          <cell r="C508">
            <v>-5174.2</v>
          </cell>
          <cell r="D508">
            <v>-2133.14</v>
          </cell>
          <cell r="E508">
            <v>-7476.43</v>
          </cell>
          <cell r="F508">
            <v>-7476.43</v>
          </cell>
          <cell r="G508">
            <v>-209.28</v>
          </cell>
          <cell r="H508">
            <v>-203.98</v>
          </cell>
          <cell r="I508">
            <v>-198.65</v>
          </cell>
          <cell r="J508">
            <v>-193.28</v>
          </cell>
          <cell r="K508">
            <v>-187.87</v>
          </cell>
          <cell r="L508">
            <v>-182.43</v>
          </cell>
          <cell r="M508">
            <v>-176.95</v>
          </cell>
          <cell r="N508">
            <v>-171.43</v>
          </cell>
          <cell r="O508">
            <v>-165.88</v>
          </cell>
          <cell r="P508">
            <v>-160.28</v>
          </cell>
        </row>
        <row r="509">
          <cell r="A509" t="str">
            <v>IG11</v>
          </cell>
          <cell r="B509" t="str">
            <v>COMISION POR CHEQUES RECHAZADOS</v>
          </cell>
          <cell r="C509">
            <v>-254.42</v>
          </cell>
          <cell r="D509">
            <v>-224.42</v>
          </cell>
          <cell r="E509">
            <v>-305</v>
          </cell>
          <cell r="F509">
            <v>-305</v>
          </cell>
          <cell r="G509">
            <v>-10</v>
          </cell>
          <cell r="H509">
            <v>-5</v>
          </cell>
          <cell r="I509">
            <v>-35</v>
          </cell>
          <cell r="J509">
            <v>-5</v>
          </cell>
          <cell r="K509">
            <v>-10</v>
          </cell>
          <cell r="L509">
            <v>-10</v>
          </cell>
          <cell r="M509">
            <v>-15</v>
          </cell>
          <cell r="N509">
            <v>-35</v>
          </cell>
          <cell r="O509">
            <v>-5</v>
          </cell>
          <cell r="P509">
            <v>-10</v>
          </cell>
        </row>
        <row r="510">
          <cell r="A510" t="str">
            <v>IG12</v>
          </cell>
          <cell r="B510" t="str">
            <v>INTS. X FINANC. DE HERRAMIENTAS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IG13</v>
          </cell>
          <cell r="B511" t="str">
            <v>INGRESOS DE EJERCICIOS ANTERIORES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IG14</v>
          </cell>
          <cell r="B512" t="str">
            <v>REEMBOLSOS POR CONTRATOS DE SEGURO</v>
          </cell>
          <cell r="C512">
            <v>-40730.06</v>
          </cell>
          <cell r="D512">
            <v>-3546.64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IG15</v>
          </cell>
          <cell r="B513" t="str">
            <v>INGRESOS MISCELANEOS</v>
          </cell>
          <cell r="C513">
            <v>-211960.65</v>
          </cell>
          <cell r="D513">
            <v>-132278.24</v>
          </cell>
          <cell r="E513">
            <v>-397515.87999999995</v>
          </cell>
          <cell r="F513">
            <v>-397515.87999999995</v>
          </cell>
          <cell r="G513">
            <v>-3553.84</v>
          </cell>
          <cell r="H513">
            <v>-4659.13</v>
          </cell>
          <cell r="I513">
            <v>-7636.39</v>
          </cell>
          <cell r="J513">
            <v>-21221.42</v>
          </cell>
          <cell r="K513">
            <v>1006.37</v>
          </cell>
          <cell r="L513">
            <v>-2501.06</v>
          </cell>
          <cell r="M513">
            <v>-8178.85</v>
          </cell>
          <cell r="N513">
            <v>-14800.7</v>
          </cell>
          <cell r="O513">
            <v>-11579.47</v>
          </cell>
          <cell r="P513">
            <v>-3015.03</v>
          </cell>
        </row>
        <row r="514">
          <cell r="A514" t="str">
            <v>IG16</v>
          </cell>
          <cell r="B514" t="str">
            <v>INGRESOS POR VTA. ACTIVOS FIJOS</v>
          </cell>
          <cell r="C514">
            <v>-3111.05</v>
          </cell>
          <cell r="D514">
            <v>-3111.05</v>
          </cell>
          <cell r="E514">
            <v>-113619.46</v>
          </cell>
          <cell r="F514">
            <v>-113619.46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IG17</v>
          </cell>
          <cell r="B515" t="str">
            <v>RECUPERACION DE CUENTAS INCOBRABLES</v>
          </cell>
          <cell r="C515">
            <v>-17841.66</v>
          </cell>
          <cell r="D515">
            <v>-14806.8</v>
          </cell>
          <cell r="E515">
            <v>-21604.560000000001</v>
          </cell>
          <cell r="F515">
            <v>-21604.560000000001</v>
          </cell>
          <cell r="G515">
            <v>-2239.1</v>
          </cell>
          <cell r="H515">
            <v>-1649.04</v>
          </cell>
          <cell r="I515">
            <v>-4448.03</v>
          </cell>
          <cell r="J515">
            <v>-747.22</v>
          </cell>
          <cell r="K515">
            <v>-7977.32</v>
          </cell>
          <cell r="L515">
            <v>-1175.8599999999999</v>
          </cell>
          <cell r="M515">
            <v>-832.34</v>
          </cell>
          <cell r="N515">
            <v>-1369.43</v>
          </cell>
          <cell r="O515">
            <v>-950.23</v>
          </cell>
          <cell r="P515">
            <v>-1408.02</v>
          </cell>
        </row>
        <row r="516">
          <cell r="A516" t="str">
            <v>IG18</v>
          </cell>
          <cell r="B516" t="str">
            <v>INGRESOS POR BIENES Y SERVICIOS A CIAS RELACIONADAS</v>
          </cell>
          <cell r="C516">
            <v>-472977.18</v>
          </cell>
          <cell r="D516">
            <v>-403545.07</v>
          </cell>
          <cell r="E516">
            <v>-427008.76999999996</v>
          </cell>
          <cell r="F516">
            <v>-427008.76999999996</v>
          </cell>
          <cell r="G516">
            <v>-35160.54</v>
          </cell>
          <cell r="H516">
            <v>-32273.21</v>
          </cell>
          <cell r="I516">
            <v>-33740.78</v>
          </cell>
          <cell r="J516">
            <v>-33891.4</v>
          </cell>
          <cell r="K516">
            <v>-32456.93</v>
          </cell>
          <cell r="L516">
            <v>-31794.79</v>
          </cell>
          <cell r="M516">
            <v>-34760.800000000003</v>
          </cell>
          <cell r="N516">
            <v>-33601.919999999998</v>
          </cell>
          <cell r="O516">
            <v>-36854.019999999997</v>
          </cell>
          <cell r="P516">
            <v>-35904.559999999998</v>
          </cell>
        </row>
        <row r="517">
          <cell r="A517" t="str">
            <v>IG19</v>
          </cell>
          <cell r="B517" t="str">
            <v>INGRESOS POR PARTICIPACION CIAS SUBSIDIARIAS</v>
          </cell>
          <cell r="C517">
            <v>-162969.26</v>
          </cell>
          <cell r="D517">
            <v>-162969.26</v>
          </cell>
          <cell r="E517">
            <v>-159517.78</v>
          </cell>
          <cell r="F517">
            <v>-159517.78</v>
          </cell>
          <cell r="G517">
            <v>0</v>
          </cell>
          <cell r="H517">
            <v>0</v>
          </cell>
          <cell r="I517">
            <v>-188275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IG20</v>
          </cell>
          <cell r="B518" t="str">
            <v>DESCUENTOS A CLIENTES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IN00</v>
          </cell>
          <cell r="B519" t="str">
            <v>INGRESOS POR NUEVOS NEGOCIOS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IN01</v>
          </cell>
          <cell r="B520" t="str">
            <v>RETAIL AIRE ACONDICIONADO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IN02</v>
          </cell>
          <cell r="B521" t="str">
            <v>RETAIL GENERAL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IN03</v>
          </cell>
          <cell r="B522" t="str">
            <v>TARJETAS PREPAGO CELULARES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IN04</v>
          </cell>
          <cell r="B523" t="str">
            <v>COMERCIALIZACION Y VTAS DE SEGUROS</v>
          </cell>
          <cell r="C523">
            <v>-2098.6799999999998</v>
          </cell>
          <cell r="D523">
            <v>-1030.21</v>
          </cell>
          <cell r="E523">
            <v>-2150.91</v>
          </cell>
          <cell r="F523">
            <v>-2150.91</v>
          </cell>
          <cell r="G523">
            <v>-80.739999999999995</v>
          </cell>
          <cell r="H523">
            <v>-72.239999999999995</v>
          </cell>
          <cell r="I523">
            <v>-72.849999999999994</v>
          </cell>
          <cell r="J523">
            <v>-75.28</v>
          </cell>
          <cell r="K523">
            <v>-74.06</v>
          </cell>
          <cell r="L523">
            <v>-72.849999999999994</v>
          </cell>
          <cell r="M523">
            <v>-71.64</v>
          </cell>
          <cell r="N523">
            <v>-75.88</v>
          </cell>
          <cell r="O523">
            <v>-64.959999999999994</v>
          </cell>
          <cell r="P523">
            <v>-72.849999999999994</v>
          </cell>
        </row>
        <row r="524">
          <cell r="A524" t="str">
            <v>IN05</v>
          </cell>
          <cell r="B524" t="str">
            <v>INGRESOS POR FINANCIAMIENTO RETAIL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IN06</v>
          </cell>
          <cell r="B525" t="str">
            <v>COMISION POR SERVICIOS DE COLECTURIA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IN07</v>
          </cell>
          <cell r="B526" t="str">
            <v>COMISION POR REMESAS FAMILIARES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IN08</v>
          </cell>
          <cell r="B527" t="str">
            <v>VENTA DE PUBLICIDAD A TRAVES DE FACTURACION</v>
          </cell>
          <cell r="C527">
            <v>-175.9</v>
          </cell>
          <cell r="D527">
            <v>-175.9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IN09</v>
          </cell>
          <cell r="B528" t="str">
            <v>PUBLICIDAD EN POSTES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F529">
            <v>0</v>
          </cell>
        </row>
        <row r="530">
          <cell r="F530">
            <v>-8715177.759999983</v>
          </cell>
        </row>
        <row r="531">
          <cell r="E531">
            <v>1371077.9600000076</v>
          </cell>
          <cell r="F531">
            <v>2045393.9700000081</v>
          </cell>
        </row>
        <row r="532">
          <cell r="F532">
            <v>0</v>
          </cell>
        </row>
        <row r="533">
          <cell r="A533" t="str">
            <v>ID03</v>
          </cell>
          <cell r="B533" t="str">
            <v>TASA MUNICIPAL POSTES - USO DE RED</v>
          </cell>
          <cell r="F533">
            <v>-4878017.24</v>
          </cell>
        </row>
        <row r="534">
          <cell r="A534" t="str">
            <v>CR09</v>
          </cell>
          <cell r="B534" t="str">
            <v>TASA MUNICIPAL IMPTO. POSTES</v>
          </cell>
          <cell r="F534">
            <v>5049560.8999999994</v>
          </cell>
        </row>
        <row r="535">
          <cell r="F535">
            <v>171543.66000000027</v>
          </cell>
        </row>
        <row r="536">
          <cell r="G536" t="e">
            <v>#DIV/0!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 t="e">
            <v>#DIV/0!</v>
          </cell>
          <cell r="O536" t="e">
            <v>#DIV/0!</v>
          </cell>
          <cell r="P536" t="e">
            <v>#DIV/0!</v>
          </cell>
          <cell r="Q536" t="e">
            <v>#DIV/0!</v>
          </cell>
          <cell r="R536" t="e">
            <v>#DIV/0!</v>
          </cell>
        </row>
      </sheetData>
      <sheetData sheetId="37">
        <row r="1">
          <cell r="G1" t="str">
            <v>Diciembre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163215587.58000004</v>
          </cell>
          <cell r="V2">
            <v>192076175.77000001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45435581.809999987</v>
          </cell>
          <cell r="V3">
            <v>73509800.849999979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13024711.729999999</v>
          </cell>
          <cell r="V4">
            <v>8818033.8199999984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882108.87999999942</v>
          </cell>
          <cell r="V5">
            <v>800281.18999999936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426480.59</v>
          </cell>
          <cell r="V6">
            <v>311570.20999999996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329597.46999999997</v>
          </cell>
          <cell r="V9">
            <v>164563.07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0</v>
          </cell>
          <cell r="V10">
            <v>43065.98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8302.1899999999969</v>
          </cell>
          <cell r="V11">
            <v>9839.23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0</v>
          </cell>
          <cell r="V12">
            <v>6816.8100000000122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54822.029999999984</v>
          </cell>
          <cell r="V13">
            <v>24089.279999999988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7441.1700000000119</v>
          </cell>
          <cell r="V14">
            <v>37537.090000000011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13797.500000000004</v>
          </cell>
          <cell r="V15">
            <v>8537.2100000000046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7476.1200000000008</v>
          </cell>
          <cell r="V16">
            <v>3522.7800000000043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-3.637978807091713E-11</v>
          </cell>
          <cell r="V18">
            <v>8089.4499999999634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5044.1100000000006</v>
          </cell>
          <cell r="V19">
            <v>5509.3100000000013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11950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2000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5000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250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700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2000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800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600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600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420369.35000000009</v>
          </cell>
          <cell r="V72">
            <v>467902.0400000001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105907.32000000004</v>
          </cell>
          <cell r="V73">
            <v>121493.57000000007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92.27000000004773</v>
          </cell>
          <cell r="V74">
            <v>4.7720050133648328E-11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45912.330000000045</v>
          </cell>
          <cell r="V77">
            <v>42295.420000000056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85853.740000000165</v>
          </cell>
          <cell r="V78">
            <v>71701.140000000159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148409.5</v>
          </cell>
          <cell r="V79">
            <v>158869.03000000003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3121.0299999999916</v>
          </cell>
          <cell r="V80">
            <v>8980.8999999999924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30483.829999999958</v>
          </cell>
          <cell r="V81">
            <v>62670.249999999956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433.87999999988824</v>
          </cell>
          <cell r="V82">
            <v>1714.589999999891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0</v>
          </cell>
          <cell r="V83">
            <v>0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155.44999999999709</v>
          </cell>
          <cell r="V84">
            <v>140.9599999999964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36.180000000000064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6038200.1199999992</v>
          </cell>
          <cell r="V91">
            <v>7842473.4899999984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5828913.0600000005</v>
          </cell>
          <cell r="V92">
            <v>7698457.0199999996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209287.06000000084</v>
          </cell>
          <cell r="V93">
            <v>144016.47000000102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2148866.44</v>
          </cell>
          <cell r="V99">
            <v>175279.14000000048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2000000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148866.43999999997</v>
          </cell>
          <cell r="V104">
            <v>175279.13999999998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3955536.29</v>
          </cell>
          <cell r="V105">
            <v>9.313225537987968E-12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3955536.29</v>
          </cell>
          <cell r="V106">
            <v>9.313225537987968E-12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30169015.070000015</v>
          </cell>
          <cell r="V107">
            <v>53513835.62000002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31774812.739999987</v>
          </cell>
          <cell r="V110">
            <v>43610786.129999995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18826875.499999996</v>
          </cell>
          <cell r="V111">
            <v>26500500.409999993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18826875.499999996</v>
          </cell>
          <cell r="V112">
            <v>26500500.409999993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103345.79999999996</v>
          </cell>
          <cell r="V120">
            <v>364101.59999999992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1060720.8099999998</v>
          </cell>
          <cell r="V121">
            <v>1126365.3199999998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1060720.8099999998</v>
          </cell>
          <cell r="V122">
            <v>1126365.3199999998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10028952.260000004</v>
          </cell>
          <cell r="V137">
            <v>13762432.000000002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10028952.260000004</v>
          </cell>
          <cell r="V138">
            <v>13762432.000000002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1257714.72</v>
          </cell>
          <cell r="V139">
            <v>1173881.9600000002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598079.92999999993</v>
          </cell>
          <cell r="V140">
            <v>431113.35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140545.67999999991</v>
          </cell>
          <cell r="V144">
            <v>84560.239999999932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519089.10999999993</v>
          </cell>
          <cell r="V147">
            <v>658208.37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22770.819999999985</v>
          </cell>
          <cell r="V149">
            <v>15681.739999999983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22770.819999999985</v>
          </cell>
          <cell r="V152">
            <v>15681.739999999983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474432.82999999984</v>
          </cell>
          <cell r="V153">
            <v>667823.09999999986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474432.82999999984</v>
          </cell>
          <cell r="V154">
            <v>667823.09999999986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-2050680.1099999999</v>
          </cell>
          <cell r="V155">
            <v>-1592347.1699999995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-1880980.9599999995</v>
          </cell>
          <cell r="V156">
            <v>-1507377.1899999997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-169699.14999999997</v>
          </cell>
          <cell r="V161">
            <v>-84969.979999999981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363081.17000000045</v>
          </cell>
          <cell r="V167">
            <v>11422201.290000001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353456.53000000288</v>
          </cell>
          <cell r="V171">
            <v>11071461.870000003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-3.4924596548080444E-9</v>
          </cell>
          <cell r="V172">
            <v>10754773.139999999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353456.52999999997</v>
          </cell>
          <cell r="V173">
            <v>316688.72999999992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9624.6400000000049</v>
          </cell>
          <cell r="V174">
            <v>350739.42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31876.290000000005</v>
          </cell>
          <cell r="V175">
            <v>19900.520000000004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717.15999999999985</v>
          </cell>
          <cell r="V176">
            <v>4373.71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717.15999999999985</v>
          </cell>
          <cell r="V177">
            <v>4373.71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2.0000000000436557E-2</v>
          </cell>
          <cell r="V179">
            <v>-9.9999999995634432E-3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31159.110000000004</v>
          </cell>
          <cell r="V180">
            <v>15526.820000000003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49122.979999999996</v>
          </cell>
          <cell r="V181">
            <v>53294.85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49122.979999999996</v>
          </cell>
          <cell r="V182">
            <v>53294.85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2.0747847884194925E-12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9706.7100000000028</v>
          </cell>
          <cell r="V185">
            <v>9761.350000000004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38969.270000000011</v>
          </cell>
          <cell r="V188">
            <v>37133.500000000015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159.99999999999636</v>
          </cell>
          <cell r="V189">
            <v>6399.9999999999964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287</v>
          </cell>
          <cell r="V192">
            <v>0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802</v>
          </cell>
          <cell r="V194">
            <v>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0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I213">
            <v>0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802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11502.390000000047</v>
          </cell>
          <cell r="V221">
            <v>45743.300000000047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0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11502.390000000018</v>
          </cell>
          <cell r="V226">
            <v>45743.300000000017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178276.5</v>
          </cell>
          <cell r="V234">
            <v>414899.45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178276.5</v>
          </cell>
          <cell r="V238">
            <v>414899.45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178276.5</v>
          </cell>
          <cell r="V239">
            <v>414899.45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1115871.2899999986</v>
          </cell>
          <cell r="V245">
            <v>5448133.2899999982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870545.66000000061</v>
          </cell>
          <cell r="V246">
            <v>4952414.6999999993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388335.99999999953</v>
          </cell>
          <cell r="V247">
            <v>4241779.2899999991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167658.40999999992</v>
          </cell>
          <cell r="V248">
            <v>285040.03999999992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314551.24999999994</v>
          </cell>
          <cell r="V249">
            <v>425595.36999999988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257084.9800000001</v>
          </cell>
          <cell r="V257">
            <v>507477.94000000006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0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257084.98000000007</v>
          </cell>
          <cell r="V259">
            <v>507477.94000000006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-11759.35</v>
          </cell>
          <cell r="V262">
            <v>-11759.35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-11759.35</v>
          </cell>
          <cell r="V263">
            <v>-11759.35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936204.82999999821</v>
          </cell>
          <cell r="V268">
            <v>5269155.3699999982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22420.559999999994</v>
          </cell>
          <cell r="V269">
            <v>34924.909999999989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186122.58999999994</v>
          </cell>
          <cell r="V271">
            <v>285137.10999999993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112296.73999999998</v>
          </cell>
          <cell r="V272">
            <v>171217.21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23123.43</v>
          </cell>
          <cell r="V273">
            <v>30307.819999999992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2008.3599999999981</v>
          </cell>
          <cell r="V274">
            <v>2685.2099999999978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48024.609999999986</v>
          </cell>
          <cell r="V275">
            <v>79136.739999999991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669.45000000000039</v>
          </cell>
          <cell r="V276">
            <v>1790.13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513163.91000000003</v>
          </cell>
          <cell r="V278">
            <v>675339.59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9461.1799999999967</v>
          </cell>
          <cell r="V279">
            <v>8805.2599999999984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503702.7300000001</v>
          </cell>
          <cell r="V280">
            <v>666534.33000000007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-4.0000000001327862E-2</v>
          </cell>
          <cell r="V281">
            <v>4152.7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203300.15000000011</v>
          </cell>
          <cell r="V283">
            <v>383867.91000000003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-2.2737367544323206E-12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12247.009999999991</v>
          </cell>
          <cell r="V287">
            <v>9919.8399999999911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25099.710000000028</v>
          </cell>
          <cell r="V288">
            <v>39126.800000000017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159464.28999999998</v>
          </cell>
          <cell r="V289">
            <v>213553.83000000002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6489.1400000000012</v>
          </cell>
          <cell r="V291">
            <v>4737.87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1.4551915228366852E-11</v>
          </cell>
          <cell r="V292">
            <v>116529.57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0</v>
          </cell>
          <cell r="V294">
            <v>3863596.2399999998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3828437.4699999993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-3.7834979593753815E-10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35158.770000000004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11197.660000000033</v>
          </cell>
          <cell r="V298">
            <v>22136.910000000025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11197.660000000003</v>
          </cell>
          <cell r="V300">
            <v>14906.510000000002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0</v>
          </cell>
          <cell r="V301">
            <v>7230.3999999999942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0</v>
          </cell>
          <cell r="V302">
            <v>1606.8500000000006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5445.5999999999913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177.9500000000001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117780005.77000004</v>
          </cell>
          <cell r="V305">
            <v>118566374.92000003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109975903.03999998</v>
          </cell>
          <cell r="V306">
            <v>108167649.36999999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154727459.15999991</v>
          </cell>
          <cell r="V307">
            <v>157079618.99999994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124675980.08999999</v>
          </cell>
          <cell r="V308">
            <v>127038612.80999999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124675980.08999999</v>
          </cell>
          <cell r="V314">
            <v>127038612.80999999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3459232.2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15568871.489999998</v>
          </cell>
          <cell r="V316">
            <v>15575920.609999998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49336030.350000009</v>
          </cell>
          <cell r="V317">
            <v>50506281.339999996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30455685.780000001</v>
          </cell>
          <cell r="V318">
            <v>30967954.609999999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13469030.609999999</v>
          </cell>
          <cell r="V321">
            <v>13799563.84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5959793.1100000003</v>
          </cell>
          <cell r="V323">
            <v>5959866.6299999999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917966.53</v>
          </cell>
          <cell r="V327">
            <v>897940.54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2775525.4499999997</v>
          </cell>
          <cell r="V328">
            <v>2827710.6799999997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1425576.85</v>
          </cell>
          <cell r="V329">
            <v>1492785.04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1177728.0399999998</v>
          </cell>
          <cell r="V330">
            <v>1420817.64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30051479.069999997</v>
          </cell>
          <cell r="V333">
            <v>30041006.190000001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30051479.069999997</v>
          </cell>
          <cell r="V339">
            <v>30041006.190000001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5942823.5300000003</v>
          </cell>
          <cell r="V340">
            <v>5960031.6300000008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1749094.17</v>
          </cell>
          <cell r="V341">
            <v>1804824.44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4454205.1400000015</v>
          </cell>
          <cell r="V342">
            <v>4582792.9800000014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1800687.4700000004</v>
          </cell>
          <cell r="V344">
            <v>1879087.8300000005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162415.67999999999</v>
          </cell>
          <cell r="V345">
            <v>146122.58000000002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221641.41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3594219.4100000015</v>
          </cell>
          <cell r="V347">
            <v>3733949.2200000016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5307928.71</v>
          </cell>
          <cell r="V348">
            <v>4824661.1500000004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6783334.2800000021</v>
          </cell>
          <cell r="V349">
            <v>6865037.8100000033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-65851567.530000001</v>
          </cell>
          <cell r="V364">
            <v>-69312441.230000019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-45980127.430000007</v>
          </cell>
          <cell r="V365">
            <v>-49024682.960000001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-45980127.430000007</v>
          </cell>
          <cell r="V371">
            <v>-49024682.960000001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-1378185.3999999978</v>
          </cell>
          <cell r="V372">
            <v>-1458296.9699999969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-6657225.5700000012</v>
          </cell>
          <cell r="V373">
            <v>-7016904.2800000021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-15496408.24</v>
          </cell>
          <cell r="V374">
            <v>-16608473.060000001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-12052456.949999997</v>
          </cell>
          <cell r="V375">
            <v>-12702147.159999996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-4303969.1599999992</v>
          </cell>
          <cell r="V378">
            <v>-4597381.5199999986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-3343637.5400000005</v>
          </cell>
          <cell r="V380">
            <v>-3481537.6800000006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-1558.3599999999983</v>
          </cell>
          <cell r="V382">
            <v>-1829.5599999999972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-87597.69</v>
          </cell>
          <cell r="V383">
            <v>-104451.06000000003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-370700.53000000009</v>
          </cell>
          <cell r="V384">
            <v>-380452.99000000017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-1200562.68</v>
          </cell>
          <cell r="V385">
            <v>-1383996.44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-459080.34</v>
          </cell>
          <cell r="V386">
            <v>-493174.68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-627774.18999999983</v>
          </cell>
          <cell r="V387">
            <v>-794550.05999999982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-970.7800000000002</v>
          </cell>
          <cell r="V389">
            <v>-1487.4999999999995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-19871440.099999994</v>
          </cell>
          <cell r="V390">
            <v>-20287758.269999996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-19871440.099999994</v>
          </cell>
          <cell r="V396">
            <v>-20287758.269999996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-2451335.4899999984</v>
          </cell>
          <cell r="V397">
            <v>-2609575.2799999984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-1353305.6699999997</v>
          </cell>
          <cell r="V398">
            <v>-1443681.0899999999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-3989762.04</v>
          </cell>
          <cell r="V399">
            <v>-4128646.79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-1411835.1800000004</v>
          </cell>
          <cell r="V401">
            <v>-1520717.0900000005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-153288.83000000016</v>
          </cell>
          <cell r="V402">
            <v>-139056.02000000022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-233010.9900000004</v>
          </cell>
          <cell r="V403">
            <v>-220930.86000000051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-2129887.2399999998</v>
          </cell>
          <cell r="V404">
            <v>-2302056.64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-4269711.6099999994</v>
          </cell>
          <cell r="V405">
            <v>-3750449.4600000009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-3856445.9100000006</v>
          </cell>
          <cell r="V406">
            <v>-4149787.9000000008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10139828.529999997</v>
          </cell>
          <cell r="V533">
            <v>10112123.849999996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8183618.21</v>
          </cell>
          <cell r="V534">
            <v>8183887.5199999996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8183618.21</v>
          </cell>
          <cell r="V540">
            <v>8183887.5199999996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8183618.21</v>
          </cell>
          <cell r="V542">
            <v>8183887.5199999996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1956210.3199999998</v>
          </cell>
          <cell r="V558">
            <v>1928236.3299999998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1956210.3199999998</v>
          </cell>
          <cell r="V564">
            <v>1928236.3299999998</v>
          </cell>
        </row>
        <row r="565">
          <cell r="B565" t="str">
            <v>120105020601</v>
          </cell>
          <cell r="G565">
            <v>0</v>
          </cell>
          <cell r="I565">
            <v>1186215.5</v>
          </cell>
          <cell r="V565">
            <v>1143890.28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137003.29999999999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647342.75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-1854483.7500000007</v>
          </cell>
          <cell r="V575">
            <v>-2616076.120000001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-1085333.4099999999</v>
          </cell>
          <cell r="V576">
            <v>-1540363.4300000002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-1085333.4099999999</v>
          </cell>
          <cell r="V582">
            <v>-1540363.4300000002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-1085333.4099999999</v>
          </cell>
          <cell r="V584">
            <v>-1540363.4300000002</v>
          </cell>
        </row>
        <row r="585">
          <cell r="B585" t="str">
            <v>120106010603</v>
          </cell>
          <cell r="G585">
            <v>0</v>
          </cell>
          <cell r="V585">
            <v>0</v>
          </cell>
        </row>
        <row r="586">
          <cell r="B586" t="str">
            <v>120106010604</v>
          </cell>
          <cell r="G586">
            <v>0</v>
          </cell>
          <cell r="V586">
            <v>0</v>
          </cell>
        </row>
        <row r="587">
          <cell r="B587" t="str">
            <v>120106010605</v>
          </cell>
          <cell r="G587">
            <v>0</v>
          </cell>
          <cell r="V587">
            <v>0</v>
          </cell>
        </row>
        <row r="588">
          <cell r="B588" t="str">
            <v>120106010606</v>
          </cell>
          <cell r="G588">
            <v>0</v>
          </cell>
          <cell r="V588">
            <v>0</v>
          </cell>
        </row>
        <row r="589">
          <cell r="B589" t="str">
            <v>120106010607</v>
          </cell>
          <cell r="G589">
            <v>0</v>
          </cell>
          <cell r="V589">
            <v>0</v>
          </cell>
        </row>
        <row r="590">
          <cell r="B590" t="str">
            <v>120106010608</v>
          </cell>
          <cell r="G590">
            <v>0</v>
          </cell>
          <cell r="V590">
            <v>0</v>
          </cell>
        </row>
        <row r="591">
          <cell r="B591" t="str">
            <v>120106010609</v>
          </cell>
          <cell r="G591">
            <v>0</v>
          </cell>
          <cell r="V591">
            <v>0</v>
          </cell>
        </row>
        <row r="592">
          <cell r="B592" t="str">
            <v>120106010610</v>
          </cell>
          <cell r="G592">
            <v>0</v>
          </cell>
          <cell r="V592">
            <v>0</v>
          </cell>
        </row>
        <row r="593">
          <cell r="B593" t="str">
            <v>120106010611</v>
          </cell>
          <cell r="G593">
            <v>0</v>
          </cell>
          <cell r="V593">
            <v>0</v>
          </cell>
        </row>
        <row r="594">
          <cell r="B594" t="str">
            <v>120106010612</v>
          </cell>
          <cell r="G594">
            <v>0</v>
          </cell>
          <cell r="V594">
            <v>0</v>
          </cell>
        </row>
        <row r="595">
          <cell r="B595" t="str">
            <v>120106010613</v>
          </cell>
          <cell r="G595">
            <v>0</v>
          </cell>
          <cell r="V595">
            <v>0</v>
          </cell>
        </row>
        <row r="596">
          <cell r="B596" t="str">
            <v>120106010614</v>
          </cell>
          <cell r="G596">
            <v>0</v>
          </cell>
          <cell r="V596">
            <v>0</v>
          </cell>
        </row>
        <row r="597">
          <cell r="B597" t="str">
            <v>120106010615</v>
          </cell>
          <cell r="G597">
            <v>0</v>
          </cell>
          <cell r="V597">
            <v>0</v>
          </cell>
        </row>
        <row r="598">
          <cell r="B598" t="str">
            <v>120106010616</v>
          </cell>
          <cell r="G598">
            <v>0</v>
          </cell>
          <cell r="V598">
            <v>0</v>
          </cell>
        </row>
        <row r="599">
          <cell r="B599" t="str">
            <v>120106010617</v>
          </cell>
          <cell r="G599">
            <v>0</v>
          </cell>
          <cell r="V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-769150.33999999973</v>
          </cell>
          <cell r="V600">
            <v>-1075712.6899999995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-769150.33999999973</v>
          </cell>
          <cell r="V606">
            <v>-1075712.6899999995</v>
          </cell>
        </row>
        <row r="607">
          <cell r="B607" t="str">
            <v>120106020601</v>
          </cell>
          <cell r="G607">
            <v>0</v>
          </cell>
          <cell r="I607">
            <v>-463779.50000000017</v>
          </cell>
          <cell r="V607">
            <v>-638232.18000000017</v>
          </cell>
        </row>
        <row r="608">
          <cell r="B608" t="str">
            <v>120106020602</v>
          </cell>
          <cell r="G608">
            <v>0</v>
          </cell>
          <cell r="I608">
            <v>-48748.609999999986</v>
          </cell>
          <cell r="V608">
            <v>-72666.209999999977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-256622.22999999998</v>
          </cell>
          <cell r="V614">
            <v>-364814.3000000001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4581736.620000001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4581736.620000001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4581736.620000001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5552476.8399999999</v>
          </cell>
          <cell r="V675">
            <v>8322687.25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4684269.09</v>
          </cell>
          <cell r="V676">
            <v>7188224.54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3368251.9600000004</v>
          </cell>
          <cell r="V677">
            <v>5928440.4700000007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772740.82000000007</v>
          </cell>
          <cell r="V678">
            <v>755369.34000000008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356565.18000000005</v>
          </cell>
          <cell r="V679">
            <v>405458.58999999997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186711.13000000006</v>
          </cell>
          <cell r="V680">
            <v>98956.140000000101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868207.75000000023</v>
          </cell>
          <cell r="V682">
            <v>1134462.7100000002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2714970.86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2714970.86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859973.88000000024</v>
          </cell>
          <cell r="V685">
            <v>888004.8400000002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499974.88000000035</v>
          </cell>
          <cell r="V692">
            <v>528005.84000000032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347982.88000000018</v>
          </cell>
          <cell r="V695">
            <v>376013.8400000002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347982.88000000018</v>
          </cell>
          <cell r="V696">
            <v>376013.8400000002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5367887.7500000009</v>
          </cell>
          <cell r="V703">
            <v>4291048.5700000012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1326292.1900000002</v>
          </cell>
          <cell r="V707">
            <v>1034730.1899999997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6451904.71</v>
          </cell>
          <cell r="V708">
            <v>6305877.379999999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-5125612.5200000023</v>
          </cell>
          <cell r="V709">
            <v>-5271147.1900000023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4041595.5599999977</v>
          </cell>
          <cell r="V712">
            <v>3256318.379999998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10064638.529999999</v>
          </cell>
          <cell r="V713">
            <v>9520717.0399999991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-6023042.9700000025</v>
          </cell>
          <cell r="V714">
            <v>-6264398.6600000029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1191165.57</v>
          </cell>
          <cell r="V723">
            <v>430871.57000000007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1191165.57</v>
          </cell>
          <cell r="V724">
            <v>430871.57000000007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1191165.57</v>
          </cell>
          <cell r="V725">
            <v>430871.57000000007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40914.11</v>
          </cell>
          <cell r="V730">
            <v>40414.110000000059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22419.71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18494.400000000001</v>
          </cell>
          <cell r="V735">
            <v>17994.400000000092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18494.400000000001</v>
          </cell>
          <cell r="V736">
            <v>17994.400000000092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344161.42000000004</v>
          </cell>
          <cell r="V742">
            <v>335825.69000000006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22184.120000000003</v>
          </cell>
          <cell r="V744">
            <v>13848.390000000003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22184.120000000003</v>
          </cell>
          <cell r="V746">
            <v>13848.390000000003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321977.30000000005</v>
          </cell>
          <cell r="V749">
            <v>321977.30000000005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321977.30000000005</v>
          </cell>
          <cell r="V750">
            <v>321977.30000000005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4412560.7700000005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4412560.7700000005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0</v>
          </cell>
          <cell r="V763">
            <v>477704.13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167434.13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2730134.99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976118.15999999992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57633.740000000005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210.94000000000017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3324.68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-123740252.27999997</v>
          </cell>
          <cell r="V770">
            <v>-149463085.67999998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-74895403.160000026</v>
          </cell>
          <cell r="V771">
            <v>-65333499.450000025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-26778633.52</v>
          </cell>
          <cell r="V772">
            <v>-5512311.25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-323506.56000000006</v>
          </cell>
          <cell r="V773">
            <v>-177846.89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-26455126.960000001</v>
          </cell>
          <cell r="V774">
            <v>-5334464.3600000013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-26455126.960000001</v>
          </cell>
          <cell r="V778">
            <v>-5334464.3600000013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-36644640.109999985</v>
          </cell>
          <cell r="V786">
            <v>-49929883.689999975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-9618242.7700000051</v>
          </cell>
          <cell r="V787">
            <v>-18380370.110000003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-15391764.07</v>
          </cell>
          <cell r="V788">
            <v>-23526030.180000003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-496276.1700000001</v>
          </cell>
          <cell r="V789">
            <v>-652049.85000000009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-463317.75999999995</v>
          </cell>
          <cell r="V790">
            <v>-629793.34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-76235.050000000017</v>
          </cell>
          <cell r="V791">
            <v>-222552.26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-86579.310000000056</v>
          </cell>
          <cell r="V792">
            <v>-191637.37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-58507.429999999978</v>
          </cell>
          <cell r="V793">
            <v>-39447.449999999975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-14293.609999999999</v>
          </cell>
          <cell r="V795">
            <v>-12348.089999999997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-9598.2000000000025</v>
          </cell>
          <cell r="V796">
            <v>-6546.350000000004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-17164.440000000006</v>
          </cell>
          <cell r="V797">
            <v>-9109.4100000000089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-6617.7199999999993</v>
          </cell>
          <cell r="V798">
            <v>-5144.7300000000005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-765.99999999999977</v>
          </cell>
          <cell r="V799">
            <v>-612.01999999999975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-9434.8799999999974</v>
          </cell>
          <cell r="V800">
            <v>-5394.6599999999962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-18710.110000000004</v>
          </cell>
          <cell r="V801">
            <v>-14530.930000000004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-4714.7999999999993</v>
          </cell>
          <cell r="V802">
            <v>-4059.4799999999987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-10180.560000000003</v>
          </cell>
          <cell r="V803">
            <v>-4196.8500000000022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-51914.429999999993</v>
          </cell>
          <cell r="V804">
            <v>-24997.619999999988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-6381.0299999999988</v>
          </cell>
          <cell r="V805">
            <v>-2726.4199999999996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-10425.219999999999</v>
          </cell>
          <cell r="V806">
            <v>-6928.0199999999995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-16602.810000000005</v>
          </cell>
          <cell r="V807">
            <v>-11925.970000000003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-5875.87</v>
          </cell>
          <cell r="V808">
            <v>-3270.7800000000007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-4972.6499999999978</v>
          </cell>
          <cell r="V809">
            <v>-3061.4799999999982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-11040.05</v>
          </cell>
          <cell r="V810">
            <v>-31704.53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-1651.9699999999996</v>
          </cell>
          <cell r="V811">
            <v>-1095.7099999999998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-2754.6199999999985</v>
          </cell>
          <cell r="V812">
            <v>-1495.0299999999984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-498.70000000000005</v>
          </cell>
          <cell r="V813">
            <v>-278.5800000000001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-274.71000000000004</v>
          </cell>
          <cell r="V814">
            <v>-285.78999999999996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-9550.5500000000011</v>
          </cell>
          <cell r="V815">
            <v>-7115.2400000000025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-1151.9699999999998</v>
          </cell>
          <cell r="V816">
            <v>-1236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-1561.45</v>
          </cell>
          <cell r="V817">
            <v>-1640.7600000000002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-9168.3000000000029</v>
          </cell>
          <cell r="V818">
            <v>-4953.5800000000036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-5590.5600000000013</v>
          </cell>
          <cell r="V819">
            <v>-2810.0500000000015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-641.85999999999967</v>
          </cell>
          <cell r="V820">
            <v>-524.53999999999974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-419.2</v>
          </cell>
          <cell r="V821">
            <v>-317.53999999999996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-5707.630000000001</v>
          </cell>
          <cell r="V822">
            <v>-5026.51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-3272.6300000000019</v>
          </cell>
          <cell r="V823">
            <v>-1833.9000000000017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-762.97</v>
          </cell>
          <cell r="V824">
            <v>-682.33999999999992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-296.46999999999997</v>
          </cell>
          <cell r="V825">
            <v>-303.34999999999997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-32958.409999999989</v>
          </cell>
          <cell r="V826">
            <v>-22256.509999999991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-634.54999999999995</v>
          </cell>
          <cell r="V827">
            <v>-862.4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-32323.860000000011</v>
          </cell>
          <cell r="V828">
            <v>-21394.110000000008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-2014248.9099999985</v>
          </cell>
          <cell r="V829">
            <v>-2625865.7599999984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-1775481.0199999979</v>
          </cell>
          <cell r="V830">
            <v>-2191981.0099999979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-1775481.0199999979</v>
          </cell>
          <cell r="V831">
            <v>-2191981.0099999979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-238767.88999999998</v>
          </cell>
          <cell r="V834">
            <v>-433884.75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-238767.88999999998</v>
          </cell>
          <cell r="V835">
            <v>-433884.75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-4345564.92</v>
          </cell>
          <cell r="V837">
            <v>-4745567.79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-4203518.79</v>
          </cell>
          <cell r="V838">
            <v>-4559200.04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-141878</v>
          </cell>
          <cell r="V839">
            <v>-186199.62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-4778543.2700000005</v>
          </cell>
          <cell r="V842">
            <v>-4.6566128730773926E-10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-4778543.2700000005</v>
          </cell>
          <cell r="V843">
            <v>-4.6566128730773926E-10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-411319.29999999993</v>
          </cell>
          <cell r="V844">
            <v>-298276.77999999991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-411319.29999999993</v>
          </cell>
          <cell r="V845">
            <v>-298276.77999999991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-174256.36</v>
          </cell>
          <cell r="V846">
            <v>-72833.179999999993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-237062.93999999997</v>
          </cell>
          <cell r="V847">
            <v>-225443.60000000003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5.8207660913467407E-11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-1232505.8499999994</v>
          </cell>
          <cell r="V853">
            <v>-1704624.0399999996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-34896.789999999986</v>
          </cell>
          <cell r="V854">
            <v>-36688.659999999996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-102470.15</v>
          </cell>
          <cell r="V855">
            <v>-107356.94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-1094361.2999999993</v>
          </cell>
          <cell r="V866">
            <v>-1560478.5599999991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-362234.09999999986</v>
          </cell>
          <cell r="V867">
            <v>-267787.79999999976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-308402.22000000003</v>
          </cell>
          <cell r="V868">
            <v>-325726.3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-28863.64999999979</v>
          </cell>
          <cell r="V869">
            <v>-547919.01999999979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-394861.32999999996</v>
          </cell>
          <cell r="V871">
            <v>-419045.44000000006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-777.61000000000024</v>
          </cell>
          <cell r="V872">
            <v>-99.880000000000223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-777.61000000000024</v>
          </cell>
          <cell r="V873">
            <v>-99.880000000000223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-10603.359999999637</v>
          </cell>
          <cell r="V874">
            <v>-128373.25999999969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-10603.359999999637</v>
          </cell>
          <cell r="V875">
            <v>-128373.25999999969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-9272.65</v>
          </cell>
          <cell r="V876">
            <v>-2610.2899999999995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-1330.7100000001956</v>
          </cell>
          <cell r="V877">
            <v>-125762.97000000026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-2901173.8599999994</v>
          </cell>
          <cell r="V878">
            <v>-2172553.7599999998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-2901173.8599999994</v>
          </cell>
          <cell r="V879">
            <v>-2172553.7599999998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-1582589.9100000001</v>
          </cell>
          <cell r="V880">
            <v>-986358.33000000019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-22269.200000000001</v>
          </cell>
          <cell r="V881">
            <v>-212902.5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-9.9999999999909051E-3</v>
          </cell>
          <cell r="V882">
            <v>-105.22999999999999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1.1641532182693481E-10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-537409.03</v>
          </cell>
          <cell r="V884">
            <v>-206884.58999999997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-107250.93000000004</v>
          </cell>
          <cell r="V885">
            <v>-146075.21000000002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-9341.0199999999968</v>
          </cell>
          <cell r="V887">
            <v>-8300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-339968.50000000006</v>
          </cell>
          <cell r="V890">
            <v>-400461.09000000008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-55758.329999999987</v>
          </cell>
          <cell r="V891">
            <v>-15611.869999999988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-223143.80999999997</v>
          </cell>
          <cell r="V892">
            <v>-187628.31999999995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-23125.740000000005</v>
          </cell>
          <cell r="V893">
            <v>-8226.6200000000063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-317.38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-772257.33000000019</v>
          </cell>
          <cell r="V895">
            <v>-524311.75000000035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-772257.33000000019</v>
          </cell>
          <cell r="V896">
            <v>-524311.75000000035</v>
          </cell>
        </row>
        <row r="897">
          <cell r="B897" t="str">
            <v>21080101</v>
          </cell>
          <cell r="G897">
            <v>0</v>
          </cell>
          <cell r="I897">
            <v>-193359.88999999996</v>
          </cell>
          <cell r="V897">
            <v>-129023.10999999996</v>
          </cell>
        </row>
        <row r="898">
          <cell r="B898" t="str">
            <v>21080102</v>
          </cell>
          <cell r="G898">
            <v>0</v>
          </cell>
          <cell r="I898">
            <v>-154268.50000000003</v>
          </cell>
          <cell r="V898">
            <v>-109110.84000000004</v>
          </cell>
        </row>
        <row r="899">
          <cell r="B899" t="str">
            <v>21080103</v>
          </cell>
          <cell r="G899">
            <v>0</v>
          </cell>
          <cell r="I899">
            <v>-12823.65</v>
          </cell>
          <cell r="V899">
            <v>-8928.7199999999975</v>
          </cell>
        </row>
        <row r="900">
          <cell r="B900" t="str">
            <v>21080104</v>
          </cell>
          <cell r="G900">
            <v>0</v>
          </cell>
          <cell r="I900">
            <v>-365685.98000000004</v>
          </cell>
          <cell r="V900">
            <v>-245205.50000000006</v>
          </cell>
        </row>
        <row r="901">
          <cell r="B901" t="str">
            <v>21080105</v>
          </cell>
          <cell r="G901">
            <v>0</v>
          </cell>
          <cell r="I901">
            <v>-46119.30999999999</v>
          </cell>
          <cell r="V901">
            <v>-32043.579999999987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-556634.82000000018</v>
          </cell>
          <cell r="V902">
            <v>-532492.5900000002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-254824.72999999975</v>
          </cell>
          <cell r="V905">
            <v>-217344.86999999973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-223028.08999999997</v>
          </cell>
          <cell r="V906">
            <v>-134152.08000000002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-31796.640000000021</v>
          </cell>
          <cell r="V907">
            <v>-83192.790000000037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0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-301810.09000000008</v>
          </cell>
          <cell r="V910">
            <v>-315147.72000000009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-282043.82</v>
          </cell>
          <cell r="V911">
            <v>-299318.16000000003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-19766.270000000008</v>
          </cell>
          <cell r="V913">
            <v>-15829.560000000003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-3657467.379999998</v>
          </cell>
          <cell r="V916">
            <v>-2567827.7499999981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-1696302.2599999988</v>
          </cell>
          <cell r="V917">
            <v>-649544.85999999882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-1333070.8899999987</v>
          </cell>
          <cell r="V918">
            <v>-649544.85999999882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-363231.37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-264315.34000000003</v>
          </cell>
          <cell r="V920">
            <v>-233481.09000000003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-237593.75000000006</v>
          </cell>
          <cell r="V921">
            <v>-197735.64000000007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-26721.590000000004</v>
          </cell>
          <cell r="V922">
            <v>-35745.449999999997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-1097101.9200000004</v>
          </cell>
          <cell r="V923">
            <v>-1684801.8000000005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-269774.84000000003</v>
          </cell>
          <cell r="V924">
            <v>-288736.61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-788572.82000000053</v>
          </cell>
          <cell r="V925">
            <v>-1368856.6700000004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-1278.2099999999987</v>
          </cell>
          <cell r="V926">
            <v>-3280.9999999999986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-37476.050000000003</v>
          </cell>
          <cell r="V927">
            <v>-23927.519999999997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-599747.85999999975</v>
          </cell>
          <cell r="V928">
            <v>2.3283064365386963E-10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-599747.85999999975</v>
          </cell>
          <cell r="V929">
            <v>2.3283064365386963E-10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-339215.65000000142</v>
          </cell>
          <cell r="V932">
            <v>-381449.98000000237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-301167.75000000116</v>
          </cell>
          <cell r="V933">
            <v>-322081.97000000213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-38047.9</v>
          </cell>
          <cell r="V934">
            <v>-59368.01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-415161.60000000003</v>
          </cell>
          <cell r="V935">
            <v>-474666.19000000012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-415161.60000000003</v>
          </cell>
          <cell r="V939">
            <v>-474666.19000000012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-415161.60000000003</v>
          </cell>
          <cell r="V940">
            <v>-474666.19000000012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-1175790.3800000001</v>
          </cell>
          <cell r="V945">
            <v>-1106728.4099999999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-931190.18000000017</v>
          </cell>
          <cell r="V946">
            <v>-948184.97000000032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-926676.99000000011</v>
          </cell>
          <cell r="V947">
            <v>-947481.81000000017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-4513.1900000000014</v>
          </cell>
          <cell r="V948">
            <v>-703.16000000000167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-147461.18</v>
          </cell>
          <cell r="V949">
            <v>-147461.18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-147461.18</v>
          </cell>
          <cell r="V950">
            <v>-147461.18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I951">
            <v>0</v>
          </cell>
          <cell r="V951">
            <v>0</v>
          </cell>
        </row>
        <row r="952">
          <cell r="B952" t="str">
            <v>21140301</v>
          </cell>
          <cell r="I952">
            <v>-97139.020000000019</v>
          </cell>
          <cell r="V952">
            <v>-11082.260000000026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-48844849.119999982</v>
          </cell>
          <cell r="V953">
            <v>-84129586.229999989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-19466345.389999997</v>
          </cell>
          <cell r="V954">
            <v>-45000000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-19466345.389999997</v>
          </cell>
          <cell r="V955">
            <v>-45000000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-19466345.389999997</v>
          </cell>
          <cell r="V959">
            <v>-45000000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-7988250.8899999978</v>
          </cell>
          <cell r="V964">
            <v>-7582997.6199999973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-7988250.8899999978</v>
          </cell>
          <cell r="V965">
            <v>-7582997.6199999973</v>
          </cell>
        </row>
        <row r="966">
          <cell r="B966" t="str">
            <v>22030101</v>
          </cell>
          <cell r="G966">
            <v>0</v>
          </cell>
          <cell r="I966">
            <v>-7988250.8899999978</v>
          </cell>
          <cell r="V966">
            <v>-7582997.6199999973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-7367223.1400000015</v>
          </cell>
          <cell r="V967">
            <v>-7529097.4499999983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-7367223.1400000015</v>
          </cell>
          <cell r="V968">
            <v>-7529097.4499999983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-7367223.1400000015</v>
          </cell>
          <cell r="V969">
            <v>-7529097.4499999983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-3254853.899999998</v>
          </cell>
          <cell r="V981">
            <v>-3139378.399999998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-3254853.899999998</v>
          </cell>
          <cell r="V984">
            <v>-3139378.399999998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-3221741.5299999984</v>
          </cell>
          <cell r="V985">
            <v>-3106266.0299999984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-33112.369999999995</v>
          </cell>
          <cell r="V986">
            <v>-33112.369999999995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-143268.9</v>
          </cell>
          <cell r="V989">
            <v>-190845.21999999997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-1485.4700000000003</v>
          </cell>
          <cell r="V993">
            <v>-3942.53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-1485.4700000000003</v>
          </cell>
          <cell r="V994">
            <v>-3942.53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-108436.03000000006</v>
          </cell>
          <cell r="V995">
            <v>-139575.87000000005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-32860.000000000007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-75576.03</v>
          </cell>
          <cell r="V999">
            <v>-106715.87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I1012">
            <v>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-33347.39999999998</v>
          </cell>
          <cell r="V1013">
            <v>-47326.819999999978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-33347.39999999998</v>
          </cell>
          <cell r="V1014">
            <v>-47326.819999999978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-10624906.899999999</v>
          </cell>
          <cell r="V1027">
            <v>-20687267.539999999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-10624906.899999999</v>
          </cell>
          <cell r="V1028">
            <v>-20687267.539999999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1327579.9800000049</v>
          </cell>
          <cell r="V1029">
            <v>-3321438.579999995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-7876.1000000000031</v>
          </cell>
          <cell r="V1030">
            <v>-11795.909999999998</v>
          </cell>
        </row>
        <row r="1031">
          <cell r="B1031" t="str">
            <v>22110103</v>
          </cell>
          <cell r="I1031">
            <v>-14707021.34</v>
          </cell>
          <cell r="V1031">
            <v>-16319076.939999999</v>
          </cell>
        </row>
        <row r="1032">
          <cell r="B1032" t="str">
            <v>22110104</v>
          </cell>
          <cell r="I1032">
            <v>-1008067.74</v>
          </cell>
          <cell r="V1032">
            <v>-1034956.1099999998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-5.2386896903788838E-12</v>
          </cell>
          <cell r="V1034">
            <v>-5.2386896903788838E-12</v>
          </cell>
        </row>
        <row r="1035">
          <cell r="B1035" t="str">
            <v>22110107</v>
          </cell>
          <cell r="I1035">
            <v>238.53000000000003</v>
          </cell>
          <cell r="V1035">
            <v>2.8421709430404007E-14</v>
          </cell>
        </row>
        <row r="1036">
          <cell r="B1036" t="str">
            <v>22110108</v>
          </cell>
          <cell r="I1036">
            <v>-66248.11</v>
          </cell>
          <cell r="V1036">
            <v>0</v>
          </cell>
        </row>
        <row r="1037">
          <cell r="B1037" t="str">
            <v>22110199</v>
          </cell>
          <cell r="I1037">
            <v>3836487.88</v>
          </cell>
          <cell r="V1037">
            <v>0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-39475335.299999997</v>
          </cell>
          <cell r="V1038">
            <v>-29410565.319999997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-39475335.299999997</v>
          </cell>
          <cell r="V1039">
            <v>-29410565.319999997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-21684349.420000002</v>
          </cell>
          <cell r="V1047">
            <v>-11619579.440000001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-21684349.420000002</v>
          </cell>
          <cell r="V1048">
            <v>-11619579.440000001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0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1509758.6900000002</v>
          </cell>
          <cell r="V1089">
            <v>1509758.6900000002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2156798.13</v>
          </cell>
          <cell r="V1090">
            <v>2156798.13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2156798.13</v>
          </cell>
          <cell r="V1091">
            <v>2156798.13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-647039.44000000006</v>
          </cell>
          <cell r="V1092">
            <v>-647039.44000000006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-647039.44000000006</v>
          </cell>
          <cell r="V1093">
            <v>-647039.44000000006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V1094">
            <v>-247211436.22999999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V1095">
            <v>-244692054.91999999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V1096">
            <v>-239821598.64000002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V1102">
            <v>-54233792.079999998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V1108">
            <v>-37059466.5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V1109">
            <v>-24891210.48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V1110">
            <v>-3901150.82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V1111">
            <v>-1450186.3599999999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V1113">
            <v>-6816918.8399999999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V1114">
            <v>-17733309.09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V1115">
            <v>-4049723.22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V1117">
            <v>-1455933.7999999998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V1119">
            <v>-1416731.01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V1120">
            <v>-84637.6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V1121">
            <v>-1092420.81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V1122">
            <v>-13683585.869999999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V1124">
            <v>-30919.47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V1126">
            <v>-13652666.399999999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V1127">
            <v>-466100.2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V1128">
            <v>-105880.17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V1129">
            <v>-17831.350000000002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V1130">
            <v>-47158.83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V1131">
            <v>-41.949999999999996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V1132">
            <v>-40848.039999999994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V1133">
            <v>-360220.02999999997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V1134">
            <v>-268.08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V1135">
            <v>-359951.95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V1136">
            <v>1025083.71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V1137">
            <v>1025083.71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V1138">
            <v>-177070795.75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V1139">
            <v>-172950417.98000002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V1140">
            <v>-75411192.949999988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V1141">
            <v>-59640320.11999999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V1142">
            <v>-3260229.37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V1143">
            <v>-12510643.460000001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V1145">
            <v>-12865385.75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V1147">
            <v>-1726393.03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V1149">
            <v>-5758352.3300000001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V1150">
            <v>-123945.64000000001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V1151">
            <v>-5256694.75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V1152">
            <v>-82160750.420000002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V1154">
            <v>-29199.48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V1156">
            <v>-82131550.939999998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V1157">
            <v>-3739221.6999999997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V1158">
            <v>-5741.96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V1159">
            <v>-3733479.74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V1160">
            <v>1226132.8399999999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V1161">
            <v>709630.04999999993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V1162">
            <v>516502.78999999992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V1163">
            <v>-4120377.7700000005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V1164">
            <v>-3945845.43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V1165">
            <v>-3664871.5199999991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V1166">
            <v>-5789.79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V1167">
            <v>-275184.12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V1169">
            <v>-22851.29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V1171">
            <v>-4979.8100000000004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V1173">
            <v>-13198.060000000001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V1174">
            <v>-139.77000000000001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V1175">
            <v>-4533.6499999999996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V1176">
            <v>-151681.04999999999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V1178">
            <v>-716.18000000000006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V1180">
            <v>-150964.87000000002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V1181">
            <v>-3279211.84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V1182">
            <v>-3279211.84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V1184">
            <v>-5237798.97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V1185">
            <v>-5237798.97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V1186">
            <v>-4870456.28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V1187">
            <v>-3413393.21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V1188">
            <v>-83777.509999999995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V1189">
            <v>-154574.97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V1190">
            <v>-4660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V1191">
            <v>-885532.82000000007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V1192">
            <v>-2167121.41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V1194">
            <v>-28781.369999999995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V1195">
            <v>-82564.67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V1196">
            <v>-6380.4599999999982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V1198">
            <v>-1116624.1199999999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V1199">
            <v>-1091505.3899999999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V1200">
            <v>-25118.73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V1209">
            <v>-340438.95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V1210">
            <v>-2519381.31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V1211">
            <v>-1677995.25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V1212">
            <v>-415877.02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V1213">
            <v>-98009.3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V1214">
            <v>-214254.18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V1215">
            <v>-72494.670000000013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V1216">
            <v>-31118.869999999995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V1217">
            <v>-22890.18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V1218">
            <v>-22890.18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V1223">
            <v>-1239228.05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V1224">
            <v>-925536.47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V1225">
            <v>-115203.76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V1226">
            <v>-196637.79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V1227">
            <v>-1850.03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V1229">
            <v>-188275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V1231">
            <v>-188275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V1232">
            <v>-653111.05999999994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V1236">
            <v>-653111.05999999994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V1237">
            <v>-22796.59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V1238">
            <v>-520231.10000000003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V1239">
            <v>-110083.37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V1241">
            <v>0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V1242">
            <v>0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V1249">
            <v>234008911.45999998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V1250">
            <v>225495087.15000001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V1251">
            <v>182161075.38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V1252">
            <v>182161075.38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V1253">
            <v>189360378.16999999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V1254">
            <v>-7362282.5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V1255">
            <v>162979.71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V1256">
            <v>28137817.290000003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V1263">
            <v>16077379.010000002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V1264">
            <v>16077368.040000003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V1265">
            <v>10.970000000000255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V1266">
            <v>2042264.19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V1267">
            <v>2040129.1700000002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V1268">
            <v>2135.0199999999995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V1269">
            <v>18154.59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V1270">
            <v>18154.59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V1271">
            <v>10000019.5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V1272">
            <v>4627824.1499999994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V1273">
            <v>2298161.7000000002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V1274">
            <v>220867.98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V1275">
            <v>112361.87000000001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V1276">
            <v>113996.96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V1277">
            <v>244753.85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V1278">
            <v>149090.35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V1279">
            <v>134969.54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V1280">
            <v>1865081.77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V1281">
            <v>103475.37000000001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V1282">
            <v>129435.96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V1283">
            <v>7163350.5900000017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V1284">
            <v>7163350.5900000017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V1285">
            <v>7163350.5900000017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V1286">
            <v>1410806.03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V1287">
            <v>84.01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V1288">
            <v>842597.30999999994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V1289">
            <v>68458.319999999992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V1290">
            <v>499666.3899999999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V1291">
            <v>6622037.8599999994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V1292">
            <v>3183229.3899999997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V1298">
            <v>3183229.3899999997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V1299">
            <v>80111.569999999992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V1300">
            <v>360606.26999999996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V1301">
            <v>1156958.2000000002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V1302">
            <v>712464.24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V1305">
            <v>316020.53999999998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V1307">
            <v>137900.13999999998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V1309">
            <v>271.2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V1310">
            <v>16853.370000000003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V1311">
            <v>17223.170000000002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V1312">
            <v>183433.76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V1313">
            <v>34094.339999999997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V1314">
            <v>166775.87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V1315">
            <v>0</v>
          </cell>
        </row>
        <row r="1316">
          <cell r="B1316" t="str">
            <v>5105010618</v>
          </cell>
          <cell r="V1316">
            <v>516.72000000000014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V1317">
            <v>1563057.9200000002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V1323">
            <v>1563057.9200000002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V1324">
            <v>159158.65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V1325">
            <v>112495.01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V1326">
            <v>138884.75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V1328">
            <v>122481.81999999999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V1329">
            <v>1943.2999999999997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V1330">
            <v>191.99999999999997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V1331">
            <v>242403.80000000002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V1332">
            <v>387022.77000000008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V1333">
            <v>398475.81999999995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V1404">
            <v>455030.02000000014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V1410">
            <v>455030.02000000014</v>
          </cell>
        </row>
        <row r="1411">
          <cell r="B1411" t="str">
            <v>5105090601</v>
          </cell>
          <cell r="G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V1412">
            <v>455030.02000000014</v>
          </cell>
        </row>
        <row r="1413">
          <cell r="B1413" t="str">
            <v>5105090603</v>
          </cell>
          <cell r="G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V1428">
            <v>327831.88000000006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V1434">
            <v>327831.88000000006</v>
          </cell>
        </row>
        <row r="1435">
          <cell r="B1435" t="str">
            <v>5105100601</v>
          </cell>
          <cell r="G1435">
            <v>0</v>
          </cell>
          <cell r="V1435">
            <v>195722.21</v>
          </cell>
        </row>
        <row r="1436">
          <cell r="B1436" t="str">
            <v>5105100602</v>
          </cell>
          <cell r="G1436">
            <v>0</v>
          </cell>
          <cell r="V1436">
            <v>23917.599999999999</v>
          </cell>
        </row>
        <row r="1437">
          <cell r="B1437" t="str">
            <v>5105100603</v>
          </cell>
          <cell r="G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V1442">
            <v>108192.06999999998</v>
          </cell>
        </row>
        <row r="1443">
          <cell r="B1443" t="str">
            <v>5105100609</v>
          </cell>
          <cell r="G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V1445">
            <v>1092888.6499999999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V1446">
            <v>1092888.6499999999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V1448">
            <v>307611.46999999997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V1449">
            <v>785277.18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V1454">
            <v>8513824.3100000005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V1455">
            <v>2226312.6800000002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V1456">
            <v>2226312.6800000002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V1457">
            <v>1729947.53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V1458">
            <v>0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V1459">
            <v>9690.4599999999991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V1460">
            <v>28537.559999999998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V1461">
            <v>1751.3000000000002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V1462">
            <v>14.16</v>
          </cell>
        </row>
        <row r="1463">
          <cell r="B1463" t="str">
            <v>52010107</v>
          </cell>
          <cell r="G1463">
            <v>0</v>
          </cell>
          <cell r="V1463">
            <v>456371.67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V1464">
            <v>-150801.43999999997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V1467">
            <v>-442383.71999999991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V1468">
            <v>6181.6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V1469">
            <v>3750.4100000000003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V1470">
            <v>281650.27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V1471">
            <v>154586.34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V1473">
            <v>154586.34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V1476">
            <v>0</v>
          </cell>
        </row>
        <row r="1477">
          <cell r="B1477" t="str">
            <v>52030600</v>
          </cell>
          <cell r="G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V1480">
            <v>6283726.7299999995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V1481">
            <v>633926.86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V1482">
            <v>5649799.8699999992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V1491">
            <v>-0.01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V1492">
            <v>-1139.53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V1493">
            <v>2543.11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V1494">
            <v>0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V1497">
            <v>720.68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V1499">
            <v>0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V1501">
            <v>0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V1503">
            <v>0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V1504">
            <v>0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V1505">
            <v>0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V1507">
            <v>0</v>
          </cell>
        </row>
        <row r="1508">
          <cell r="B1508" t="str">
            <v>71010118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V1509">
            <v>-2724.26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V1510">
            <v>-2124.2600000000002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V1511">
            <v>0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V1512">
            <v>0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V1513">
            <v>0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V1514">
            <v>0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V1515">
            <v>-300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V1516">
            <v>0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V1517">
            <v>0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V1518">
            <v>0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V1519">
            <v>-300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V1520">
            <v>0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V1522">
            <v>0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V1523">
            <v>0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V1524">
            <v>0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V1525">
            <v>0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V1528">
            <v>124887.33000000003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V1529">
            <v>484111.67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V1530">
            <v>2756036.6100000003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V1531">
            <v>1653998.58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V1534">
            <v>680530.69000000006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V1536">
            <v>265254.28000000003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V1538">
            <v>1288.2199999999996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V1539">
            <v>0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V1540">
            <v>26866.680000000004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V1541">
            <v>179529.60000000001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V1542">
            <v>111863.28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V1543">
            <v>158646.46999999997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V1544">
            <v>0</v>
          </cell>
        </row>
        <row r="1545">
          <cell r="B1545" t="str">
            <v>71020118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V1546">
            <v>1430917.59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V1547">
            <v>228856.95999999999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V1548">
            <v>93795.840000000011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V1549">
            <v>67593.900000000009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V1551">
            <v>122850.94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V1552">
            <v>0.25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V1553">
            <v>338.99999999999994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V1554">
            <v>151545.96000000002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V1555">
            <v>308424.69999999995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V1556">
            <v>457510.04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V1557">
            <v>1182518.1399999999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V1559">
            <v>228910.41999999998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V1560">
            <v>953607.72000000009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V1561">
            <v>600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V1562">
            <v>600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V1565">
            <v>-124887.32000000002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V1566">
            <v>-482972.14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V1567">
            <v>-2757779.41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V1568">
            <v>-1653998.58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V1571">
            <v>-681251.37000000011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V1573">
            <v>-265254.28000000003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V1575">
            <v>-1288.2199999999996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V1576">
            <v>0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V1577">
            <v>-26866.680000000004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V1578">
            <v>-179529.60000000001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V1579">
            <v>-111863.28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V1580">
            <v>-158646.46999999997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V1581">
            <v>0</v>
          </cell>
        </row>
        <row r="1582">
          <cell r="B1582" t="str">
            <v>71040118</v>
          </cell>
          <cell r="V1582">
            <v>-516.72000000000014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V1583">
            <v>-1429593.64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V1584">
            <v>-227533.00999999998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V1585">
            <v>-93795.840000000011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V1586">
            <v>-67593.900000000009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V1587">
            <v>0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V1588">
            <v>-122850.94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V1589">
            <v>-0.25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V1590">
            <v>-338.99999999999994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V1591">
            <v>-151545.96000000002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V1592">
            <v>-308424.69999999995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V1593">
            <v>-457510.04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V1594">
            <v>-1182518.1399999999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V1595">
            <v>0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I1596">
            <v>-5935468.5500000007</v>
          </cell>
          <cell r="V1596">
            <v>-6164378.9699999997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I1597">
            <v>-8573411.1899999995</v>
          </cell>
          <cell r="V1597">
            <v>-9527018.9100000001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V1603">
            <v>0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V1610">
            <v>0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V1611">
            <v>0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V1612">
            <v>0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V1613">
            <v>0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V1614">
            <v>0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V1615">
            <v>0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V1616">
            <v>0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V1617">
            <v>0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V1618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 t="str">
            <v/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 t="str">
            <v/>
          </cell>
          <cell r="U15">
            <v>1.0649999999999999</v>
          </cell>
          <cell r="V15">
            <v>1.1173708920187764E-2</v>
          </cell>
          <cell r="W15" t="str">
            <v/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 t="str">
            <v/>
          </cell>
          <cell r="U16">
            <v>1.0649999999999999</v>
          </cell>
          <cell r="V16">
            <v>1.7276995305164355E-2</v>
          </cell>
          <cell r="W16" t="str">
            <v/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 t="str">
            <v/>
          </cell>
          <cell r="U17">
            <v>1.0649999999999999</v>
          </cell>
          <cell r="V17">
            <v>2.4976525821596152E-2</v>
          </cell>
          <cell r="W17" t="str">
            <v/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 t="str">
            <v/>
          </cell>
          <cell r="U18">
            <v>1.0649999999999999</v>
          </cell>
          <cell r="V18">
            <v>2.9483568075117539E-2</v>
          </cell>
          <cell r="W18" t="str">
            <v/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 t="str">
            <v/>
          </cell>
          <cell r="U19">
            <v>1.0649999999999999</v>
          </cell>
          <cell r="V19">
            <v>3.5774647887323985E-2</v>
          </cell>
          <cell r="W19" t="str">
            <v/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 t="str">
            <v/>
          </cell>
          <cell r="U20">
            <v>1.0649999999999999</v>
          </cell>
          <cell r="V20">
            <v>4.2065727699530431E-2</v>
          </cell>
          <cell r="W20" t="str">
            <v/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 t="str">
            <v/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 t="str">
            <v/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 t="str">
            <v/>
          </cell>
          <cell r="U23">
            <v>1.1236999999999999</v>
          </cell>
          <cell r="V23">
            <v>5.9624454925693016E-3</v>
          </cell>
          <cell r="W23" t="str">
            <v/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 t="str">
            <v/>
          </cell>
          <cell r="U24">
            <v>1.1236999999999999</v>
          </cell>
          <cell r="V24">
            <v>1.2191866156447517E-2</v>
          </cell>
          <cell r="W24" t="str">
            <v/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 t="str">
            <v/>
          </cell>
          <cell r="U25">
            <v>1.1236999999999999</v>
          </cell>
          <cell r="V25">
            <v>1.8332295096556095E-2</v>
          </cell>
          <cell r="W25" t="str">
            <v/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 t="str">
            <v/>
          </cell>
          <cell r="U26">
            <v>1.1236999999999999</v>
          </cell>
          <cell r="V26">
            <v>2.3849781970276984E-2</v>
          </cell>
          <cell r="W26" t="str">
            <v/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 t="str">
            <v/>
          </cell>
          <cell r="U27">
            <v>1.1236999999999999</v>
          </cell>
          <cell r="V27">
            <v>2.9545252291536928E-2</v>
          </cell>
          <cell r="W27" t="str">
            <v/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 t="str">
            <v/>
          </cell>
          <cell r="U28">
            <v>1.1236999999999999</v>
          </cell>
          <cell r="V28">
            <v>3.5329714336566731E-2</v>
          </cell>
          <cell r="W28" t="str">
            <v/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 t="str">
            <v/>
          </cell>
          <cell r="U29">
            <v>1.1236999999999999</v>
          </cell>
          <cell r="V29">
            <v>4.7343597045474972E-2</v>
          </cell>
          <cell r="W29" t="str">
            <v/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 t="str">
            <v/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 t="str">
            <v/>
          </cell>
          <cell r="U31">
            <v>1.1856</v>
          </cell>
          <cell r="V31">
            <v>6.4102564102563875E-3</v>
          </cell>
          <cell r="W31" t="str">
            <v/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 t="str">
            <v/>
          </cell>
          <cell r="U32">
            <v>1.1856</v>
          </cell>
          <cell r="V32">
            <v>1.3157894736842257E-2</v>
          </cell>
          <cell r="W32" t="str">
            <v/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 t="str">
            <v/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 t="str">
            <v/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 t="str">
            <v/>
          </cell>
          <cell r="U35">
            <v>1.9832000000000001</v>
          </cell>
          <cell r="V35">
            <v>4.1145623235175455E-2</v>
          </cell>
          <cell r="W35" t="str">
            <v/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 t="str">
            <v/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 t="str">
            <v/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 t="str">
            <v/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 t="str">
            <v/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 t="str">
            <v/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 t="str">
            <v/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 t="str">
            <v/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 t="str">
            <v/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 t="str">
            <v/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 t="str">
            <v/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 t="str">
            <v/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 t="str">
            <v/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 t="str">
            <v/>
          </cell>
          <cell r="F43">
            <v>1.9222999999999999</v>
          </cell>
          <cell r="G43">
            <v>1.5970452062633367E-2</v>
          </cell>
          <cell r="H43" t="str">
            <v/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 t="str">
            <v/>
          </cell>
          <cell r="S43">
            <v>1</v>
          </cell>
          <cell r="U43">
            <v>1.9158999999999999</v>
          </cell>
          <cell r="V43">
            <v>1.9364267446108974E-2</v>
          </cell>
          <cell r="W43" t="str">
            <v/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 t="str">
            <v/>
          </cell>
          <cell r="F44">
            <v>1.9222999999999999</v>
          </cell>
          <cell r="G44">
            <v>2.0808406596284357E-4</v>
          </cell>
          <cell r="H44" t="str">
            <v/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 t="str">
            <v/>
          </cell>
          <cell r="S44">
            <v>1</v>
          </cell>
          <cell r="U44">
            <v>1.9158999999999999</v>
          </cell>
          <cell r="V44">
            <v>3.549245785270605E-3</v>
          </cell>
          <cell r="W44" t="str">
            <v/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 t="str">
            <v/>
          </cell>
          <cell r="F46">
            <v>1.7889999999999999</v>
          </cell>
          <cell r="G46">
            <v>7.4902179988820539E-3</v>
          </cell>
          <cell r="H46" t="str">
            <v/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 t="str">
            <v/>
          </cell>
          <cell r="S46">
            <v>1</v>
          </cell>
          <cell r="U46">
            <v>1.7889999999999999</v>
          </cell>
          <cell r="V46">
            <v>7.4902179988820539E-3</v>
          </cell>
          <cell r="W46" t="str">
            <v/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 t="str">
            <v/>
          </cell>
          <cell r="F47">
            <v>1.7889999999999999</v>
          </cell>
          <cell r="G47">
            <v>-1.1458915595304653E-2</v>
          </cell>
          <cell r="H47" t="str">
            <v/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 t="str">
            <v/>
          </cell>
          <cell r="S47">
            <v>1</v>
          </cell>
          <cell r="U47">
            <v>1.7889999999999999</v>
          </cell>
          <cell r="V47">
            <v>-1.1458915595304653E-2</v>
          </cell>
          <cell r="W47" t="str">
            <v/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 t="str">
            <v/>
          </cell>
          <cell r="F48">
            <v>1.7889999999999999</v>
          </cell>
          <cell r="G48">
            <v>-2.3309111235326863E-2</v>
          </cell>
          <cell r="H48" t="str">
            <v/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 t="str">
            <v/>
          </cell>
          <cell r="S48">
            <v>1</v>
          </cell>
          <cell r="U48">
            <v>1.7889999999999999</v>
          </cell>
          <cell r="V48">
            <v>-2.3309111235326863E-2</v>
          </cell>
          <cell r="W48" t="str">
            <v/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 t="str">
            <v/>
          </cell>
          <cell r="F49">
            <v>1.7889999999999999</v>
          </cell>
          <cell r="G49">
            <v>9.8937954164337594E-3</v>
          </cell>
          <cell r="H49" t="str">
            <v/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 t="str">
            <v/>
          </cell>
          <cell r="S49">
            <v>1</v>
          </cell>
          <cell r="U49">
            <v>1.7889999999999999</v>
          </cell>
          <cell r="V49">
            <v>9.8937954164337594E-3</v>
          </cell>
          <cell r="W49" t="str">
            <v/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 t="str">
            <v/>
          </cell>
          <cell r="F50">
            <v>1.7889999999999999</v>
          </cell>
          <cell r="G50">
            <v>2.1017328116266221E-2</v>
          </cell>
          <cell r="H50" t="str">
            <v/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 t="str">
            <v/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 t="str">
            <v/>
          </cell>
          <cell r="F51">
            <v>1.7889999999999999</v>
          </cell>
          <cell r="G51">
            <v>6.1486864169928435E-3</v>
          </cell>
          <cell r="H51" t="str">
            <v/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 t="str">
            <v/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 t="str">
            <v/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 t="str">
            <v/>
          </cell>
          <cell r="F52">
            <v>1.7889999999999999</v>
          </cell>
          <cell r="G52">
            <v>-7.937395192845198E-3</v>
          </cell>
          <cell r="H52" t="str">
            <v/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 t="str">
            <v/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 t="str">
            <v/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 t="str">
            <v/>
          </cell>
          <cell r="F53">
            <v>1.7889999999999999</v>
          </cell>
          <cell r="G53">
            <v>1.9228619340413644E-2</v>
          </cell>
          <cell r="H53" t="str">
            <v/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 t="str">
            <v/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 t="str">
            <v/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 t="str">
            <v/>
          </cell>
          <cell r="F54">
            <v>1.7889999999999999</v>
          </cell>
          <cell r="G54">
            <v>3.0575740637227566E-2</v>
          </cell>
          <cell r="H54" t="str">
            <v/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 t="str">
            <v/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 t="str">
            <v/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 t="str">
            <v/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 t="str">
            <v/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 t="str">
            <v/>
          </cell>
          <cell r="F56">
            <v>1.909</v>
          </cell>
          <cell r="G56">
            <v>2.6506024096385472E-2</v>
          </cell>
          <cell r="H56" t="str">
            <v/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 t="str">
            <v/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 t="str">
            <v/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 t="str">
            <v/>
          </cell>
          <cell r="S57">
            <v>1.0728128763823497</v>
          </cell>
          <cell r="U57">
            <v>1.909</v>
          </cell>
          <cell r="V57">
            <v>2.4305919329491887E-2</v>
          </cell>
          <cell r="W57" t="str">
            <v/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 t="str">
            <v/>
          </cell>
          <cell r="F58">
            <v>1.909</v>
          </cell>
          <cell r="G58">
            <v>3.2530120481927716E-2</v>
          </cell>
          <cell r="H58" t="str">
            <v/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 t="str">
            <v/>
          </cell>
          <cell r="S58">
            <v>1.0728128763823497</v>
          </cell>
          <cell r="U58">
            <v>1.909</v>
          </cell>
          <cell r="V58">
            <v>3.2530120481927716E-2</v>
          </cell>
          <cell r="W58" t="str">
            <v/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 t="str">
            <v/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 t="str">
            <v/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 t="str">
            <v/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 t="str">
            <v/>
          </cell>
          <cell r="F61">
            <v>2.1616</v>
          </cell>
          <cell r="G61">
            <v>1.0686528497409364E-2</v>
          </cell>
          <cell r="H61" t="str">
            <v/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 t="str">
            <v/>
          </cell>
          <cell r="S61">
            <v>1.1030822616860583</v>
          </cell>
          <cell r="U61">
            <v>2.1616</v>
          </cell>
          <cell r="V61">
            <v>1.0686528497409364E-2</v>
          </cell>
          <cell r="W61" t="str">
            <v/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 t="str">
            <v/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 t="str">
            <v/>
          </cell>
          <cell r="F63">
            <v>2.36</v>
          </cell>
          <cell r="G63">
            <v>-2.3347457627118651E-2</v>
          </cell>
          <cell r="H63" t="str">
            <v/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 t="str">
            <v/>
          </cell>
          <cell r="S63">
            <v>1.0917838638045891</v>
          </cell>
          <cell r="U63">
            <v>2.36</v>
          </cell>
          <cell r="V63">
            <v>-2.3347457627118651E-2</v>
          </cell>
          <cell r="W63" t="str">
            <v/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 t="str">
            <v/>
          </cell>
          <cell r="F64">
            <v>2.36</v>
          </cell>
          <cell r="G64">
            <v>3.0211864406779698E-2</v>
          </cell>
          <cell r="H64" t="str">
            <v/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 t="str">
            <v/>
          </cell>
          <cell r="S64">
            <v>1.0917838638045891</v>
          </cell>
          <cell r="U64">
            <v>2.36</v>
          </cell>
          <cell r="V64">
            <v>3.0211864406779698E-2</v>
          </cell>
          <cell r="W64" t="str">
            <v/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 t="str">
            <v/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 t="str">
            <v/>
          </cell>
          <cell r="F66">
            <v>2.5516999999999999</v>
          </cell>
          <cell r="G66">
            <v>4.6870713641885775E-2</v>
          </cell>
          <cell r="H66" t="str">
            <v/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 t="str">
            <v/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 t="str">
            <v/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 t="str">
            <v/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 t="str">
            <v/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 t="str">
            <v/>
          </cell>
          <cell r="F70">
            <v>2.3203999999999998</v>
          </cell>
          <cell r="G70">
            <v>4.2191001551456608E-2</v>
          </cell>
          <cell r="H70" t="str">
            <v/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 t="str">
            <v/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 t="str">
            <v/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 t="str">
            <v/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 t="str">
            <v/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 t="str">
            <v/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 t="str">
            <v/>
          </cell>
          <cell r="F72">
            <v>2.3481999999999998</v>
          </cell>
          <cell r="G72">
            <v>-1.0476109360361141E-2</v>
          </cell>
          <cell r="H72" t="str">
            <v/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 t="str">
            <v/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 t="str">
            <v/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 t="str">
            <v/>
          </cell>
          <cell r="F73">
            <v>2.3481999999999998</v>
          </cell>
          <cell r="G73">
            <v>1.8311898475429356E-3</v>
          </cell>
          <cell r="H73" t="str">
            <v/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 t="str">
            <v/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 t="str">
            <v/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 t="str">
            <v/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 t="str">
            <v/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 t="str">
            <v/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 t="str">
            <v/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 t="str">
            <v/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 t="str">
            <v/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 t="str">
            <v/>
          </cell>
          <cell r="F80">
            <v>3.645</v>
          </cell>
          <cell r="G80">
            <v>-2.3319615912208436E-3</v>
          </cell>
          <cell r="H80" t="str">
            <v/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 t="str">
            <v/>
          </cell>
          <cell r="S80">
            <v>0.9358391743048603</v>
          </cell>
          <cell r="U80">
            <v>3.645</v>
          </cell>
          <cell r="V80">
            <v>-2.3319615912208436E-3</v>
          </cell>
          <cell r="W80" t="str">
            <v/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 t="str">
            <v/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 t="str">
            <v/>
          </cell>
          <cell r="S81">
            <v>0.9358391743048603</v>
          </cell>
          <cell r="U81">
            <v>3.645</v>
          </cell>
          <cell r="V81">
            <v>-3.0644718792866898E-2</v>
          </cell>
          <cell r="W81" t="str">
            <v/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 t="str">
            <v/>
          </cell>
          <cell r="F82">
            <v>3.645</v>
          </cell>
          <cell r="G82">
            <v>-3.2702331961591224E-2</v>
          </cell>
          <cell r="H82" t="str">
            <v/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 t="str">
            <v/>
          </cell>
          <cell r="S82">
            <v>0.9358391743048603</v>
          </cell>
          <cell r="U82">
            <v>3.645</v>
          </cell>
          <cell r="V82">
            <v>-3.2702331961591224E-2</v>
          </cell>
          <cell r="W82" t="str">
            <v/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 t="str">
            <v/>
          </cell>
          <cell r="F83">
            <v>3.645</v>
          </cell>
          <cell r="G83">
            <v>-2.2661179698216793E-2</v>
          </cell>
          <cell r="H83" t="str">
            <v/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 t="str">
            <v/>
          </cell>
          <cell r="S83">
            <v>0.9358391743048603</v>
          </cell>
          <cell r="U83">
            <v>3.645</v>
          </cell>
          <cell r="V83">
            <v>-2.2661179698216793E-2</v>
          </cell>
          <cell r="W83" t="str">
            <v/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 t="str">
            <v/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 t="str">
            <v/>
          </cell>
          <cell r="F86">
            <v>2.8898000000000001</v>
          </cell>
          <cell r="G86">
            <v>9.0317669042840887E-3</v>
          </cell>
          <cell r="H86" t="str">
            <v/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 t="str">
            <v/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 t="str">
            <v/>
          </cell>
          <cell r="F87">
            <v>2.8898000000000001</v>
          </cell>
          <cell r="G87">
            <v>4.425492934238795E-2</v>
          </cell>
          <cell r="H87" t="str">
            <v/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 t="str">
            <v/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 t="str">
            <v/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 t="str">
            <v/>
          </cell>
          <cell r="F88">
            <v>2.8898000000000001</v>
          </cell>
          <cell r="G88">
            <v>3.8134126929199264E-2</v>
          </cell>
          <cell r="H88" t="str">
            <v/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 t="str">
            <v/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 t="str">
            <v/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 t="str">
            <v/>
          </cell>
          <cell r="F89">
            <v>2.8898000000000001</v>
          </cell>
          <cell r="G89">
            <v>3.8134126929199264E-2</v>
          </cell>
          <cell r="H89" t="str">
            <v/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 t="str">
            <v/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 t="str">
            <v/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 t="str">
            <v/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 t="str">
            <v/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 t="str">
            <v/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 t="str">
            <v/>
          </cell>
          <cell r="F91">
            <v>2.8898000000000001</v>
          </cell>
          <cell r="G91">
            <v>3.8134126929199264E-2</v>
          </cell>
          <cell r="H91" t="str">
            <v/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 t="str">
            <v/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 t="str">
            <v/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 t="str">
            <v/>
          </cell>
          <cell r="F92">
            <v>2.8898000000000001</v>
          </cell>
          <cell r="G92">
            <v>3.8134126929199264E-2</v>
          </cell>
          <cell r="H92" t="str">
            <v/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 t="str">
            <v/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 t="str">
            <v/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 t="str">
            <v/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 t="str">
            <v/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 t="str">
            <v/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 t="str">
            <v/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 t="str">
            <v/>
          </cell>
          <cell r="F95">
            <v>3.2231000000000001</v>
          </cell>
          <cell r="G95">
            <v>7.2069999999999634E-3</v>
          </cell>
          <cell r="H95" t="str">
            <v/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 t="str">
            <v/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 t="str">
            <v/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 t="str">
            <v/>
          </cell>
          <cell r="F96">
            <v>3.2231000000000001</v>
          </cell>
          <cell r="G96">
            <v>1.4465940848999992E-2</v>
          </cell>
          <cell r="H96" t="str">
            <v/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 t="str">
            <v/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 t="str">
            <v/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 t="str">
            <v/>
          </cell>
          <cell r="F97">
            <v>3.2231000000000001</v>
          </cell>
          <cell r="G97">
            <v>2.177719688469848E-2</v>
          </cell>
          <cell r="H97" t="str">
            <v/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 t="str">
            <v/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 t="str">
            <v/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 t="str">
            <v/>
          </cell>
          <cell r="F98">
            <v>3.2231000000000001</v>
          </cell>
          <cell r="G98">
            <v>2.914114514264643E-2</v>
          </cell>
          <cell r="H98" t="str">
            <v/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 t="str">
            <v/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 t="str">
            <v/>
          </cell>
          <cell r="F99">
            <v>3.2231000000000001</v>
          </cell>
          <cell r="G99">
            <v>3.6558165375689455E-2</v>
          </cell>
          <cell r="H99" t="str">
            <v/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 t="str">
            <v/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 t="str">
            <v/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 t="str">
            <v/>
          </cell>
          <cell r="F100">
            <v>3.2231000000000001</v>
          </cell>
          <cell r="G100">
            <v>4.4028640073552117E-2</v>
          </cell>
          <cell r="H100" t="str">
            <v/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 t="str">
            <v/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 t="str">
            <v/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 t="str">
            <v/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 t="str">
            <v/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 t="str">
            <v/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 t="str">
            <v/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 t="str">
            <v/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 t="str">
            <v/>
          </cell>
          <cell r="F103">
            <v>3.3892603275927464</v>
          </cell>
          <cell r="G103">
            <v>1.4465940848999992E-2</v>
          </cell>
          <cell r="H103" t="str">
            <v/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 t="str">
            <v/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 t="str">
            <v/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 t="str">
            <v/>
          </cell>
          <cell r="F104">
            <v>3.3892603275927464</v>
          </cell>
          <cell r="G104">
            <v>2.1777196884698702E-2</v>
          </cell>
          <cell r="H104" t="str">
            <v/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 t="str">
            <v/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 t="str">
            <v/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 t="str">
            <v/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 t="str">
            <v/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 t="str">
            <v/>
          </cell>
          <cell r="F106">
            <v>3.3892603275927464</v>
          </cell>
          <cell r="G106">
            <v>3.4959909177283199E-2</v>
          </cell>
          <cell r="H106" t="str">
            <v/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 t="str">
            <v/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 t="str">
            <v/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 t="str">
            <v/>
          </cell>
          <cell r="F107">
            <v>3.3892603275927464</v>
          </cell>
          <cell r="G107">
            <v>4.0811572503771654E-2</v>
          </cell>
          <cell r="H107" t="str">
            <v/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 t="str">
            <v/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 t="str">
            <v/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 t="str">
            <v/>
          </cell>
          <cell r="F108">
            <v>3.3892603275927464</v>
          </cell>
          <cell r="G108">
            <v>4.6696321134708008E-2</v>
          </cell>
          <cell r="H108" t="str">
            <v/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 t="str">
            <v/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 t="str">
            <v/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 t="str">
            <v/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 t="str">
            <v/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 t="str">
            <v/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 t="str">
            <v/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 t="str">
            <v/>
          </cell>
          <cell r="F111">
            <v>3.5675840300512722</v>
          </cell>
          <cell r="G111">
            <v>1.1339967715999988E-2</v>
          </cell>
          <cell r="H111" t="str">
            <v/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 t="str">
            <v/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 t="str">
            <v/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 t="str">
            <v/>
          </cell>
          <cell r="F112">
            <v>3.5675840300512722</v>
          </cell>
          <cell r="G112">
            <v>1.7058083893466414E-2</v>
          </cell>
          <cell r="H112" t="str">
            <v/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 t="str">
            <v/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 t="str">
            <v/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 t="str">
            <v/>
          </cell>
          <cell r="F113">
            <v>3.5675840300512722</v>
          </cell>
          <cell r="G113">
            <v>2.2808530299800012E-2</v>
          </cell>
          <cell r="H113" t="str">
            <v/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 t="str">
            <v/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 t="str">
            <v/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 t="str">
            <v/>
          </cell>
          <cell r="F114">
            <v>3.5675840300512722</v>
          </cell>
          <cell r="G114">
            <v>2.859148973011516E-2</v>
          </cell>
          <cell r="H114" t="str">
            <v/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 t="str">
            <v/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 t="str">
            <v/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 t="str">
            <v/>
          </cell>
          <cell r="F115">
            <v>3.5675840300512722</v>
          </cell>
          <cell r="G115">
            <v>3.4407146013049283E-2</v>
          </cell>
          <cell r="H115" t="str">
            <v/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 t="str">
            <v/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 t="str">
            <v/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 t="str">
            <v/>
          </cell>
          <cell r="F116">
            <v>3.5675840300512722</v>
          </cell>
          <cell r="G116">
            <v>4.0255684016607063E-2</v>
          </cell>
          <cell r="H116" t="str">
            <v/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 t="str">
            <v/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 t="str">
            <v/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 t="str">
            <v/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 t="str">
            <v/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 t="str">
            <v/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 t="str">
            <v/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 t="str">
            <v/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 t="str">
            <v/>
          </cell>
          <cell r="F119">
            <v>3.7489775099060134</v>
          </cell>
          <cell r="G119">
            <v>4.4999999999999485E-3</v>
          </cell>
          <cell r="H119" t="str">
            <v/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 t="str">
            <v/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 t="str">
            <v/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 t="str">
            <v/>
          </cell>
          <cell r="F120">
            <v>3.7489775099060134</v>
          </cell>
          <cell r="G120">
            <v>9.0202499999998409E-3</v>
          </cell>
          <cell r="H120" t="str">
            <v/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 t="str">
            <v/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 t="str">
            <v/>
          </cell>
          <cell r="F121">
            <v>3.7489775099060134</v>
          </cell>
          <cell r="G121">
            <v>1.3560841124999889E-2</v>
          </cell>
          <cell r="H121" t="str">
            <v/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 t="str">
            <v/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 t="str">
            <v/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 t="str">
            <v/>
          </cell>
          <cell r="F122">
            <v>3.7489775099060134</v>
          </cell>
          <cell r="G122">
            <v>1.8121864910062291E-2</v>
          </cell>
          <cell r="H122" t="str">
            <v/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 t="str">
            <v/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 t="str">
            <v/>
          </cell>
          <cell r="F123">
            <v>3.7489775099060134</v>
          </cell>
          <cell r="G123">
            <v>2.2703413302157527E-2</v>
          </cell>
          <cell r="H123" t="str">
            <v/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 t="str">
            <v/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 t="str">
            <v/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 t="str">
            <v/>
          </cell>
          <cell r="F124">
            <v>3.7489775099060134</v>
          </cell>
          <cell r="G124">
            <v>2.7305578662017105E-2</v>
          </cell>
          <cell r="H124" t="str">
            <v/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 t="str">
            <v/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 t="str">
            <v/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 t="str">
            <v/>
          </cell>
          <cell r="F125">
            <v>3.7489775099060134</v>
          </cell>
          <cell r="G125">
            <v>3.1928453765996068E-2</v>
          </cell>
          <cell r="H125" t="str">
            <v/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 t="str">
            <v/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 t="str">
            <v/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 t="str">
            <v/>
          </cell>
          <cell r="F126">
            <v>3.7489775099060134</v>
          </cell>
          <cell r="G126">
            <v>3.6572131807943054E-2</v>
          </cell>
          <cell r="H126" t="str">
            <v/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 t="str">
            <v/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 t="str">
            <v/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 t="str">
            <v/>
          </cell>
          <cell r="F127">
            <v>3.7489775099060134</v>
          </cell>
          <cell r="G127">
            <v>4.1236706401078793E-2</v>
          </cell>
          <cell r="H127" t="str">
            <v/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 t="str">
            <v/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 t="str">
            <v/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 t="str">
            <v/>
          </cell>
          <cell r="F128">
            <v>3.7489775099060134</v>
          </cell>
          <cell r="G128">
            <v>4.5922271579883489E-2</v>
          </cell>
          <cell r="H128" t="str">
            <v/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 t="str">
            <v/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 t="str">
            <v/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 t="str">
            <v/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 t="str">
            <v/>
          </cell>
          <cell r="F130">
            <v>3.9387841990924755</v>
          </cell>
          <cell r="G130">
            <v>3.3000000000000806E-3</v>
          </cell>
          <cell r="H130" t="str">
            <v/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 t="str">
            <v/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 t="str">
            <v/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 t="str">
            <v/>
          </cell>
          <cell r="F131">
            <v>3.9387841990924755</v>
          </cell>
          <cell r="G131">
            <v>6.6108900000001469E-3</v>
          </cell>
          <cell r="H131" t="str">
            <v/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 t="str">
            <v/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 t="str">
            <v/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 t="str">
            <v/>
          </cell>
          <cell r="F132">
            <v>3.9387841990924755</v>
          </cell>
          <cell r="G132">
            <v>9.9327059370002413E-3</v>
          </cell>
          <cell r="H132" t="str">
            <v/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 t="str">
            <v/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 t="str">
            <v/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 t="str">
            <v/>
          </cell>
          <cell r="F133">
            <v>3.9387841990924755</v>
          </cell>
          <cell r="G133">
            <v>1.3265483866592431E-2</v>
          </cell>
          <cell r="H133" t="str">
            <v/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 t="str">
            <v/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 t="str">
            <v/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 t="str">
            <v/>
          </cell>
          <cell r="F134">
            <v>3.9387841990924755</v>
          </cell>
          <cell r="G134">
            <v>1.6609259963352274E-2</v>
          </cell>
          <cell r="H134" t="str">
            <v/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 t="str">
            <v/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 t="str">
            <v/>
          </cell>
          <cell r="F135">
            <v>3.9387841990924755</v>
          </cell>
          <cell r="G135">
            <v>1.9964070521231392E-2</v>
          </cell>
          <cell r="H135" t="str">
            <v/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 t="str">
            <v/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 t="str">
            <v/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 t="str">
            <v/>
          </cell>
          <cell r="F136">
            <v>3.9387841990924755</v>
          </cell>
          <cell r="G136">
            <v>2.33299519539516E-2</v>
          </cell>
          <cell r="H136" t="str">
            <v/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 t="str">
            <v/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 t="str">
            <v/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 t="str">
            <v/>
          </cell>
          <cell r="F137">
            <v>3.9387841990924755</v>
          </cell>
          <cell r="G137">
            <v>2.6706940795399703E-2</v>
          </cell>
          <cell r="H137" t="str">
            <v/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 t="str">
            <v/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 t="str">
            <v/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 t="str">
            <v/>
          </cell>
          <cell r="F138">
            <v>3.9387841990924755</v>
          </cell>
          <cell r="G138">
            <v>3.0095073700024733E-2</v>
          </cell>
          <cell r="H138" t="str">
            <v/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 t="str">
            <v/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 t="str">
            <v/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 t="str">
            <v/>
          </cell>
          <cell r="F139">
            <v>3.9387841990924755</v>
          </cell>
          <cell r="G139">
            <v>3.3494387443234963E-2</v>
          </cell>
          <cell r="H139" t="str">
            <v/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 t="str">
            <v/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 t="str">
            <v/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 t="str">
            <v/>
          </cell>
          <cell r="F140">
            <v>3.9387841990924755</v>
          </cell>
          <cell r="G140">
            <v>3.6904918921797591E-2</v>
          </cell>
          <cell r="H140" t="str">
            <v/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 t="str">
            <v/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 t="str">
            <v/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 t="str">
            <v/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 t="str">
            <v/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 t="str">
            <v/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 t="str">
            <v/>
          </cell>
          <cell r="F142">
            <v>3.9387841990924755</v>
          </cell>
          <cell r="G142">
            <v>4.3759783281248632E-2</v>
          </cell>
          <cell r="H142" t="str">
            <v/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 t="str">
            <v/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 t="str">
            <v/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 t="str">
            <v/>
          </cell>
          <cell r="F143">
            <v>3.9387841990924755</v>
          </cell>
          <cell r="G143">
            <v>4.7204190566076942E-2</v>
          </cell>
          <cell r="H143" t="str">
            <v/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 t="str">
            <v/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 t="str">
            <v/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 t="str">
            <v/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 t="str">
            <v/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 t="str">
            <v/>
          </cell>
          <cell r="F145">
            <v>4.1383228663778722</v>
          </cell>
          <cell r="G145">
            <v>3.3000000000000806E-3</v>
          </cell>
          <cell r="H145" t="str">
            <v/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 t="str">
            <v/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 t="str">
            <v/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 t="str">
            <v/>
          </cell>
          <cell r="F146">
            <v>4.1383228663778722</v>
          </cell>
          <cell r="G146">
            <v>6.6108900000001469E-3</v>
          </cell>
          <cell r="H146" t="str">
            <v/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 t="str">
            <v/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 t="str">
            <v/>
          </cell>
          <cell r="F147">
            <v>4.1383228663778722</v>
          </cell>
          <cell r="G147">
            <v>9.9327059370002413E-3</v>
          </cell>
          <cell r="H147" t="str">
            <v/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 t="str">
            <v/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 t="str">
            <v/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 t="str">
            <v/>
          </cell>
          <cell r="F148">
            <v>4.1383228663778722</v>
          </cell>
          <cell r="G148">
            <v>1.3265483866592431E-2</v>
          </cell>
          <cell r="H148" t="str">
            <v/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 t="str">
            <v/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 t="str">
            <v/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 t="str">
            <v/>
          </cell>
          <cell r="F149">
            <v>4.1383228663778722</v>
          </cell>
          <cell r="G149">
            <v>1.6609259963352274E-2</v>
          </cell>
          <cell r="H149" t="str">
            <v/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 t="str">
            <v/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 t="str">
            <v/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 t="str">
            <v/>
          </cell>
          <cell r="F150">
            <v>4.1383228663778722</v>
          </cell>
          <cell r="G150">
            <v>1.9964070521231614E-2</v>
          </cell>
          <cell r="H150" t="str">
            <v/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 t="str">
            <v/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 t="str">
            <v/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 t="str">
            <v/>
          </cell>
          <cell r="F151">
            <v>4.1383228663778722</v>
          </cell>
          <cell r="G151">
            <v>2.33299519539516E-2</v>
          </cell>
          <cell r="H151" t="str">
            <v/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 t="str">
            <v/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 t="str">
            <v/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 t="str">
            <v/>
          </cell>
          <cell r="F152">
            <v>4.1383228663778722</v>
          </cell>
          <cell r="G152">
            <v>2.6706940795399703E-2</v>
          </cell>
          <cell r="H152" t="str">
            <v/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 t="str">
            <v/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 t="str">
            <v/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 t="str">
            <v/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 t="str">
            <v/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 t="str">
            <v/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 t="str">
            <v/>
          </cell>
          <cell r="F154">
            <v>4.1383228663778722</v>
          </cell>
          <cell r="G154">
            <v>3.3494387443234963E-2</v>
          </cell>
          <cell r="H154" t="str">
            <v/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 t="str">
            <v/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 t="str">
            <v/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 t="str">
            <v/>
          </cell>
          <cell r="F155">
            <v>4.1383228663778722</v>
          </cell>
          <cell r="G155">
            <v>3.6904918921797591E-2</v>
          </cell>
          <cell r="H155" t="str">
            <v/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 t="str">
            <v/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 t="str">
            <v/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 t="str">
            <v/>
          </cell>
          <cell r="F156">
            <v>4.1383228663778722</v>
          </cell>
          <cell r="G156">
            <v>4.032670515423975E-2</v>
          </cell>
          <cell r="H156" t="str">
            <v/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 t="str">
            <v/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 t="str">
            <v/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 t="str">
            <v/>
          </cell>
          <cell r="F157">
            <v>4.1383228663778722</v>
          </cell>
          <cell r="G157">
            <v>4.3759783281248854E-2</v>
          </cell>
          <cell r="H157" t="str">
            <v/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 t="str">
            <v/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 t="str">
            <v/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 t="str">
            <v/>
          </cell>
          <cell r="F158">
            <v>4.1383228663778722</v>
          </cell>
          <cell r="G158">
            <v>4.7204190566076942E-2</v>
          </cell>
          <cell r="H158" t="str">
            <v/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 t="str">
            <v/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 t="str">
            <v/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 t="str">
            <v/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 t="str">
            <v/>
          </cell>
          <cell r="F160">
            <v>4.3479701554433623</v>
          </cell>
          <cell r="G160">
            <v>3.3000000000000806E-3</v>
          </cell>
          <cell r="H160" t="str">
            <v/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 t="str">
            <v/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 t="str">
            <v/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 t="str">
            <v/>
          </cell>
          <cell r="F161">
            <v>4.3479701554433623</v>
          </cell>
          <cell r="G161">
            <v>6.6108900000001469E-3</v>
          </cell>
          <cell r="H161" t="str">
            <v/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 t="str">
            <v/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 t="str">
            <v/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 t="str">
            <v/>
          </cell>
          <cell r="F162">
            <v>4.3479701554433623</v>
          </cell>
          <cell r="G162">
            <v>9.9327059370000192E-3</v>
          </cell>
          <cell r="H162" t="str">
            <v/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 t="str">
            <v/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 t="str">
            <v/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 t="str">
            <v/>
          </cell>
          <cell r="F163">
            <v>4.3479701554433623</v>
          </cell>
          <cell r="G163">
            <v>1.3265483866592209E-2</v>
          </cell>
          <cell r="H163" t="str">
            <v/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 t="str">
            <v/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 t="str">
            <v/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 t="str">
            <v/>
          </cell>
          <cell r="F164">
            <v>4.3479701554433623</v>
          </cell>
          <cell r="G164">
            <v>1.6609259963352052E-2</v>
          </cell>
          <cell r="H164" t="str">
            <v/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 t="str">
            <v/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 t="str">
            <v/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 t="str">
            <v/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 t="str">
            <v/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 t="str">
            <v/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 t="str">
            <v/>
          </cell>
          <cell r="F166">
            <v>4.3479701554433623</v>
          </cell>
          <cell r="G166">
            <v>2.3329951953951378E-2</v>
          </cell>
          <cell r="H166" t="str">
            <v/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 t="str">
            <v/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 t="str">
            <v/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 t="str">
            <v/>
          </cell>
          <cell r="F167">
            <v>4.3479701554433623</v>
          </cell>
          <cell r="G167">
            <v>2.6706940795399481E-2</v>
          </cell>
          <cell r="H167" t="str">
            <v/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 t="str">
            <v/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 t="str">
            <v/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 t="str">
            <v/>
          </cell>
          <cell r="F168">
            <v>4.3479701554433623</v>
          </cell>
          <cell r="G168">
            <v>3.0095073700024511E-2</v>
          </cell>
          <cell r="H168" t="str">
            <v/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 t="str">
            <v/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 t="str">
            <v/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 t="str">
            <v/>
          </cell>
          <cell r="F169">
            <v>4.3479701554433623</v>
          </cell>
          <cell r="G169">
            <v>3.3494387443234741E-2</v>
          </cell>
          <cell r="H169" t="str">
            <v/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 t="str">
            <v/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 t="str">
            <v/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 t="str">
            <v/>
          </cell>
          <cell r="F170">
            <v>4.3479701554433623</v>
          </cell>
          <cell r="G170">
            <v>3.6904918921797369E-2</v>
          </cell>
          <cell r="H170" t="str">
            <v/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 t="str">
            <v/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 t="str">
            <v/>
          </cell>
          <cell r="F171">
            <v>4.3479701554433623</v>
          </cell>
          <cell r="G171">
            <v>4.0326705154239528E-2</v>
          </cell>
          <cell r="H171" t="str">
            <v/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 t="str">
            <v/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 t="str">
            <v/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 t="str">
            <v/>
          </cell>
          <cell r="F172">
            <v>4.3479701554433623</v>
          </cell>
          <cell r="G172">
            <v>4.375978328124841E-2</v>
          </cell>
          <cell r="H172" t="str">
            <v/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 t="str">
            <v/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 t="str">
            <v/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 t="str">
            <v/>
          </cell>
          <cell r="F173">
            <v>4.3479701554433623</v>
          </cell>
          <cell r="G173">
            <v>4.720419056607672E-2</v>
          </cell>
          <cell r="H173" t="str">
            <v/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 t="str">
            <v/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 t="str">
            <v/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 t="str">
            <v/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 t="str">
            <v/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 t="str">
            <v/>
          </cell>
          <cell r="F175">
            <v>4.5682381687084055</v>
          </cell>
          <cell r="G175">
            <v>3.3000000000000806E-3</v>
          </cell>
          <cell r="H175" t="str">
            <v/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 t="str">
            <v/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 t="str">
            <v/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 t="str">
            <v/>
          </cell>
          <cell r="F176">
            <v>4.5682381687084055</v>
          </cell>
          <cell r="G176">
            <v>6.6108900000001469E-3</v>
          </cell>
          <cell r="H176" t="str">
            <v/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 t="str">
            <v/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 t="str">
            <v/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 t="str">
            <v/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 t="str">
            <v/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 t="str">
            <v/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 t="str">
            <v/>
          </cell>
          <cell r="F178">
            <v>4.5682381687084055</v>
          </cell>
          <cell r="G178">
            <v>1.3265483866592431E-2</v>
          </cell>
          <cell r="H178" t="str">
            <v/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 t="str">
            <v/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 t="str">
            <v/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 t="str">
            <v/>
          </cell>
          <cell r="F179">
            <v>4.5682381687084055</v>
          </cell>
          <cell r="G179">
            <v>1.6609259963352274E-2</v>
          </cell>
          <cell r="H179" t="str">
            <v/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 t="str">
            <v/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 t="str">
            <v/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 t="str">
            <v/>
          </cell>
          <cell r="F180">
            <v>4.5682381687084055</v>
          </cell>
          <cell r="G180">
            <v>1.9964070521231392E-2</v>
          </cell>
          <cell r="H180" t="str">
            <v/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 t="str">
            <v/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 t="str">
            <v/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 t="str">
            <v/>
          </cell>
          <cell r="F181">
            <v>4.5682381687084055</v>
          </cell>
          <cell r="G181">
            <v>2.33299519539516E-2</v>
          </cell>
          <cell r="H181" t="str">
            <v/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 t="str">
            <v/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 t="str">
            <v/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 t="str">
            <v/>
          </cell>
          <cell r="F182">
            <v>4.5682381687084055</v>
          </cell>
          <cell r="G182">
            <v>2.6706940795399703E-2</v>
          </cell>
          <cell r="H182" t="str">
            <v/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 t="str">
            <v/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 t="str">
            <v/>
          </cell>
          <cell r="F183">
            <v>4.5682381687084055</v>
          </cell>
          <cell r="G183">
            <v>3.0095073700024733E-2</v>
          </cell>
          <cell r="H183" t="str">
            <v/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 t="str">
            <v/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 t="str">
            <v/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 t="str">
            <v/>
          </cell>
          <cell r="F184">
            <v>4.5682381687084055</v>
          </cell>
          <cell r="G184">
            <v>3.3494387443234741E-2</v>
          </cell>
          <cell r="H184" t="str">
            <v/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 t="str">
            <v/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 t="str">
            <v/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 t="str">
            <v/>
          </cell>
          <cell r="F185">
            <v>4.5682381687084055</v>
          </cell>
          <cell r="G185">
            <v>3.6904918921797591E-2</v>
          </cell>
          <cell r="H185" t="str">
            <v/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 t="str">
            <v/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 t="str">
            <v/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 t="str">
            <v/>
          </cell>
          <cell r="F186">
            <v>4.5682381687084055</v>
          </cell>
          <cell r="G186">
            <v>4.0326705154239528E-2</v>
          </cell>
          <cell r="H186" t="str">
            <v/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 t="str">
            <v/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 t="str">
            <v/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 t="str">
            <v/>
          </cell>
          <cell r="F187">
            <v>4.5682381687084055</v>
          </cell>
          <cell r="G187">
            <v>4.3759783281248632E-2</v>
          </cell>
          <cell r="H187" t="str">
            <v/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 t="str">
            <v/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 t="str">
            <v/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 t="str">
            <v/>
          </cell>
          <cell r="F188">
            <v>4.5682381687084055</v>
          </cell>
          <cell r="G188">
            <v>4.7204190566076942E-2</v>
          </cell>
          <cell r="H188" t="str">
            <v/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 t="str">
            <v/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 t="str">
            <v/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 t="str">
            <v/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 t="str">
            <v/>
          </cell>
          <cell r="F190">
            <v>4.7996649516828018</v>
          </cell>
          <cell r="G190">
            <v>3.3000000000000806E-3</v>
          </cell>
          <cell r="H190" t="str">
            <v/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 t="str">
            <v/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 t="str">
            <v/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 t="str">
            <v/>
          </cell>
          <cell r="F191">
            <v>4.7996649516828018</v>
          </cell>
          <cell r="G191">
            <v>6.610890000000369E-3</v>
          </cell>
          <cell r="H191" t="str">
            <v/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 t="str">
            <v/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 t="str">
            <v/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 t="str">
            <v/>
          </cell>
          <cell r="F192">
            <v>4.7996649516828018</v>
          </cell>
          <cell r="G192">
            <v>9.9327059370002413E-3</v>
          </cell>
          <cell r="H192" t="str">
            <v/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 t="str">
            <v/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 t="str">
            <v/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 t="str">
            <v/>
          </cell>
          <cell r="F193">
            <v>4.7996649516828018</v>
          </cell>
          <cell r="G193">
            <v>1.3265483866592431E-2</v>
          </cell>
          <cell r="H193" t="str">
            <v/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 t="str">
            <v/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 t="str">
            <v/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 t="str">
            <v/>
          </cell>
          <cell r="F194">
            <v>4.7996649516828018</v>
          </cell>
          <cell r="G194">
            <v>1.6609259963352274E-2</v>
          </cell>
          <cell r="H194" t="str">
            <v/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 t="str">
            <v/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 t="str">
            <v/>
          </cell>
          <cell r="F195">
            <v>4.7996649516828018</v>
          </cell>
          <cell r="G195">
            <v>1.9964070521231392E-2</v>
          </cell>
          <cell r="H195" t="str">
            <v/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 t="str">
            <v/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 t="str">
            <v/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 t="str">
            <v/>
          </cell>
          <cell r="F196">
            <v>4.7996649516828018</v>
          </cell>
          <cell r="G196">
            <v>2.33299519539516E-2</v>
          </cell>
          <cell r="H196" t="str">
            <v/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 t="str">
            <v/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 t="str">
            <v/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 t="str">
            <v/>
          </cell>
          <cell r="F197">
            <v>4.7996649516828018</v>
          </cell>
          <cell r="G197">
            <v>2.6706940795399481E-2</v>
          </cell>
          <cell r="H197" t="str">
            <v/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 t="str">
            <v/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 t="str">
            <v/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 t="str">
            <v/>
          </cell>
          <cell r="F198">
            <v>4.7996649516828018</v>
          </cell>
          <cell r="G198">
            <v>3.0095073700024511E-2</v>
          </cell>
          <cell r="H198" t="str">
            <v/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 t="str">
            <v/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 t="str">
            <v/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 t="str">
            <v/>
          </cell>
          <cell r="F199">
            <v>4.7996649516828018</v>
          </cell>
          <cell r="G199">
            <v>3.3494387443234519E-2</v>
          </cell>
          <cell r="H199" t="str">
            <v/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 t="str">
            <v/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 t="str">
            <v/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 t="str">
            <v/>
          </cell>
          <cell r="F200">
            <v>4.7996649516828018</v>
          </cell>
          <cell r="G200">
            <v>3.6904918921797369E-2</v>
          </cell>
          <cell r="H200" t="str">
            <v/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 t="str">
            <v/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 t="str">
            <v/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 t="str">
            <v/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 t="str">
            <v/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 t="str">
            <v/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 t="str">
            <v/>
          </cell>
          <cell r="F202">
            <v>4.7996649516828018</v>
          </cell>
          <cell r="G202">
            <v>4.375978328124841E-2</v>
          </cell>
          <cell r="H202" t="str">
            <v/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 t="str">
            <v/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 t="str">
            <v/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 t="str">
            <v/>
          </cell>
          <cell r="F203">
            <v>4.7996649516828018</v>
          </cell>
          <cell r="G203">
            <v>4.720419056607672E-2</v>
          </cell>
          <cell r="H203" t="str">
            <v/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 t="str">
            <v/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 t="str">
            <v/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 t="str">
            <v/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 t="str">
            <v/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 t="str">
            <v/>
          </cell>
          <cell r="F205">
            <v>5.0428158072427172</v>
          </cell>
          <cell r="G205">
            <v>3.3000000000000806E-3</v>
          </cell>
          <cell r="H205" t="str">
            <v/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 t="str">
            <v/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 t="str">
            <v/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 t="str">
            <v/>
          </cell>
          <cell r="F206">
            <v>5.0428158072427172</v>
          </cell>
          <cell r="G206">
            <v>6.6108900000001469E-3</v>
          </cell>
          <cell r="H206" t="str">
            <v/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 t="str">
            <v/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 t="str">
            <v/>
          </cell>
          <cell r="F207">
            <v>5.0428158072427172</v>
          </cell>
          <cell r="G207">
            <v>9.9327059370002413E-3</v>
          </cell>
          <cell r="H207" t="str">
            <v/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 t="str">
            <v/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 t="str">
            <v/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 t="str">
            <v/>
          </cell>
          <cell r="F208">
            <v>5.0428158072427172</v>
          </cell>
          <cell r="G208">
            <v>1.3265483866592431E-2</v>
          </cell>
          <cell r="H208" t="str">
            <v/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 t="str">
            <v/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 t="str">
            <v/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 t="str">
            <v/>
          </cell>
          <cell r="F209">
            <v>5.0428158072427172</v>
          </cell>
          <cell r="G209">
            <v>1.6609259963352274E-2</v>
          </cell>
          <cell r="H209" t="str">
            <v/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 t="str">
            <v/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 t="str">
            <v/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 t="str">
            <v/>
          </cell>
          <cell r="F210">
            <v>5.0428158072427172</v>
          </cell>
          <cell r="G210">
            <v>1.9964070521231392E-2</v>
          </cell>
          <cell r="H210" t="str">
            <v/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 t="str">
            <v/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 t="str">
            <v/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 t="str">
            <v/>
          </cell>
          <cell r="F211">
            <v>5.0428158072427172</v>
          </cell>
          <cell r="G211">
            <v>2.3329951953951378E-2</v>
          </cell>
          <cell r="H211" t="str">
            <v/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 t="str">
            <v/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 t="str">
            <v/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 t="str">
            <v/>
          </cell>
          <cell r="F212">
            <v>5.0428158072427172</v>
          </cell>
          <cell r="G212">
            <v>2.6706940795399703E-2</v>
          </cell>
          <cell r="H212" t="str">
            <v/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 t="str">
            <v/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 t="str">
            <v/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 t="str">
            <v/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 t="str">
            <v/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 t="str">
            <v/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 t="str">
            <v/>
          </cell>
          <cell r="F214">
            <v>5.0428158072427172</v>
          </cell>
          <cell r="G214">
            <v>3.3494387443234741E-2</v>
          </cell>
          <cell r="H214" t="str">
            <v/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 t="str">
            <v/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 t="str">
            <v/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 t="str">
            <v/>
          </cell>
          <cell r="F215">
            <v>5.0428158072427172</v>
          </cell>
          <cell r="G215">
            <v>3.6904918921797591E-2</v>
          </cell>
          <cell r="H215" t="str">
            <v/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 t="str">
            <v/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 t="str">
            <v/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 t="str">
            <v/>
          </cell>
          <cell r="F216">
            <v>5.0428158072427172</v>
          </cell>
          <cell r="G216">
            <v>4.0326705154239528E-2</v>
          </cell>
          <cell r="H216" t="str">
            <v/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 t="str">
            <v/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 t="str">
            <v/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 t="str">
            <v/>
          </cell>
          <cell r="F217">
            <v>5.0428158072427172</v>
          </cell>
          <cell r="G217">
            <v>4.3759783281248632E-2</v>
          </cell>
          <cell r="H217" t="str">
            <v/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 t="str">
            <v/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 t="str">
            <v/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 t="str">
            <v/>
          </cell>
          <cell r="F218">
            <v>5.0428158072427172</v>
          </cell>
          <cell r="G218">
            <v>4.720419056607672E-2</v>
          </cell>
          <cell r="H218" t="str">
            <v/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 t="str">
            <v/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 t="str">
            <v/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 t="str">
            <v/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 t="str">
            <v/>
          </cell>
          <cell r="F220">
            <v>5.2982846764878992</v>
          </cell>
          <cell r="G220">
            <v>3.3000000000000806E-3</v>
          </cell>
          <cell r="H220" t="str">
            <v/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 t="str">
            <v/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 t="str">
            <v/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 t="str">
            <v/>
          </cell>
          <cell r="F221">
            <v>5.2982846764878992</v>
          </cell>
          <cell r="G221">
            <v>6.6108900000001469E-3</v>
          </cell>
          <cell r="H221" t="str">
            <v/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 t="str">
            <v/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 t="str">
            <v/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 t="str">
            <v/>
          </cell>
          <cell r="F222">
            <v>5.2982846764878992</v>
          </cell>
          <cell r="G222">
            <v>9.9327059370002413E-3</v>
          </cell>
          <cell r="H222" t="str">
            <v/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 t="str">
            <v/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 t="str">
            <v/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 t="str">
            <v/>
          </cell>
          <cell r="F223">
            <v>5.2982846764878992</v>
          </cell>
          <cell r="G223">
            <v>1.3265483866592431E-2</v>
          </cell>
          <cell r="H223" t="str">
            <v/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 t="str">
            <v/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 t="str">
            <v/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 t="str">
            <v/>
          </cell>
          <cell r="F224">
            <v>5.2982846764878992</v>
          </cell>
          <cell r="G224">
            <v>1.6609259963352274E-2</v>
          </cell>
          <cell r="H224" t="str">
            <v/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 t="str">
            <v/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 t="str">
            <v/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 t="str">
            <v/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 t="str">
            <v/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 t="str">
            <v/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 t="str">
            <v/>
          </cell>
          <cell r="F226">
            <v>5.2982846764878992</v>
          </cell>
          <cell r="G226">
            <v>2.33299519539516E-2</v>
          </cell>
          <cell r="H226" t="str">
            <v/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 t="str">
            <v/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 t="str">
            <v/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 t="str">
            <v/>
          </cell>
          <cell r="F227">
            <v>5.2982846764878992</v>
          </cell>
          <cell r="G227">
            <v>2.6706940795399703E-2</v>
          </cell>
          <cell r="H227" t="str">
            <v/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 t="str">
            <v/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 t="str">
            <v/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 t="str">
            <v/>
          </cell>
          <cell r="F228">
            <v>5.2982846764878992</v>
          </cell>
          <cell r="G228">
            <v>3.0095073700024511E-2</v>
          </cell>
          <cell r="H228" t="str">
            <v/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 t="str">
            <v/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 t="str">
            <v/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 t="str">
            <v/>
          </cell>
          <cell r="F229">
            <v>5.2982846764878992</v>
          </cell>
          <cell r="G229">
            <v>3.3494387443234741E-2</v>
          </cell>
          <cell r="H229" t="str">
            <v/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 t="str">
            <v/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 t="str">
            <v/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 t="str">
            <v/>
          </cell>
          <cell r="F230">
            <v>5.2982846764878992</v>
          </cell>
          <cell r="G230">
            <v>3.6904918921797369E-2</v>
          </cell>
          <cell r="H230" t="str">
            <v/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 t="str">
            <v/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 t="str">
            <v/>
          </cell>
          <cell r="F231">
            <v>5.2982846764878992</v>
          </cell>
          <cell r="G231">
            <v>4.0326705154239528E-2</v>
          </cell>
          <cell r="H231" t="str">
            <v/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 t="str">
            <v/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 t="str">
            <v/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 t="str">
            <v/>
          </cell>
          <cell r="F232">
            <v>5.2982846764878992</v>
          </cell>
          <cell r="G232">
            <v>4.3759783281248632E-2</v>
          </cell>
          <cell r="H232" t="str">
            <v/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 t="str">
            <v/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 t="str">
            <v/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 t="str">
            <v/>
          </cell>
          <cell r="F233">
            <v>5.2982846764878992</v>
          </cell>
          <cell r="G233">
            <v>4.720419056607672E-2</v>
          </cell>
          <cell r="H233" t="str">
            <v/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 t="str">
            <v/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 t="str">
            <v/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 t="str">
            <v/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 t="str">
            <v/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 t="str">
            <v/>
          </cell>
          <cell r="F235">
            <v>5.5666955895530581</v>
          </cell>
          <cell r="G235">
            <v>3.3000000000000806E-3</v>
          </cell>
          <cell r="H235" t="str">
            <v/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 t="str">
            <v/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 t="str">
            <v/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 t="str">
            <v/>
          </cell>
          <cell r="F236">
            <v>5.5666955895530581</v>
          </cell>
          <cell r="G236">
            <v>6.6108900000001469E-3</v>
          </cell>
          <cell r="H236" t="str">
            <v/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 t="str">
            <v/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 t="str">
            <v/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 t="str">
            <v/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 t="str">
            <v/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 t="str">
            <v/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 t="str">
            <v/>
          </cell>
          <cell r="F238">
            <v>5.5666955895530581</v>
          </cell>
          <cell r="G238">
            <v>1.3265483866592431E-2</v>
          </cell>
          <cell r="H238" t="str">
            <v/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 t="str">
            <v/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 t="str">
            <v/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 t="str">
            <v/>
          </cell>
          <cell r="F239">
            <v>5.5666955895530581</v>
          </cell>
          <cell r="G239">
            <v>1.6609259963352274E-2</v>
          </cell>
          <cell r="H239" t="str">
            <v/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 t="str">
            <v/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 t="str">
            <v/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 t="str">
            <v/>
          </cell>
          <cell r="F240">
            <v>5.5666955895530581</v>
          </cell>
          <cell r="G240">
            <v>1.9964070521231392E-2</v>
          </cell>
          <cell r="H240" t="str">
            <v/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 t="str">
            <v/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 t="str">
            <v/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 t="str">
            <v/>
          </cell>
          <cell r="F241">
            <v>5.5666955895530581</v>
          </cell>
          <cell r="G241">
            <v>2.33299519539516E-2</v>
          </cell>
          <cell r="H241" t="str">
            <v/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 t="str">
            <v/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 t="str">
            <v/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 t="str">
            <v/>
          </cell>
          <cell r="F242">
            <v>5.5666955895530581</v>
          </cell>
          <cell r="G242">
            <v>2.6706940795399703E-2</v>
          </cell>
          <cell r="H242" t="str">
            <v/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 t="str">
            <v/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 t="str">
            <v/>
          </cell>
          <cell r="F243">
            <v>5.5666955895530581</v>
          </cell>
          <cell r="G243">
            <v>3.0095073700024733E-2</v>
          </cell>
          <cell r="H243" t="str">
            <v/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 t="str">
            <v/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 t="str">
            <v/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 t="str">
            <v/>
          </cell>
          <cell r="F244">
            <v>5.5666955895530581</v>
          </cell>
          <cell r="G244">
            <v>3.3494387443234741E-2</v>
          </cell>
          <cell r="H244" t="str">
            <v/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 t="str">
            <v/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 t="str">
            <v/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 t="str">
            <v/>
          </cell>
          <cell r="F245">
            <v>5.5666955895530581</v>
          </cell>
          <cell r="G245">
            <v>3.6904918921797591E-2</v>
          </cell>
          <cell r="H245" t="str">
            <v/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 t="str">
            <v/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 t="str">
            <v/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 t="str">
            <v/>
          </cell>
          <cell r="F246">
            <v>5.5666955895530581</v>
          </cell>
          <cell r="G246">
            <v>4.0326705154239528E-2</v>
          </cell>
          <cell r="H246" t="str">
            <v/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 t="str">
            <v/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 t="str">
            <v/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 t="str">
            <v/>
          </cell>
          <cell r="F247">
            <v>5.5666955895530581</v>
          </cell>
          <cell r="G247">
            <v>4.3759783281248632E-2</v>
          </cell>
          <cell r="H247" t="str">
            <v/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 t="str">
            <v/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 t="str">
            <v/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 t="str">
            <v/>
          </cell>
          <cell r="F248">
            <v>5.5666955895530581</v>
          </cell>
          <cell r="G248">
            <v>4.720419056607672E-2</v>
          </cell>
          <cell r="H248" t="str">
            <v/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 t="str">
            <v/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 t="str">
            <v/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 t="str">
            <v/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 t="str">
            <v/>
          </cell>
          <cell r="F250">
            <v>5.8487041899173127</v>
          </cell>
          <cell r="G250">
            <v>3.3000000000000806E-3</v>
          </cell>
          <cell r="H250" t="str">
            <v/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 t="str">
            <v/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 t="str">
            <v/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 t="str">
            <v/>
          </cell>
          <cell r="F251">
            <v>5.8487041899173127</v>
          </cell>
          <cell r="G251">
            <v>6.6108900000001469E-3</v>
          </cell>
          <cell r="H251" t="str">
            <v/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 t="str">
            <v/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 t="str">
            <v/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 t="str">
            <v/>
          </cell>
          <cell r="F252">
            <v>5.8487041899173127</v>
          </cell>
          <cell r="G252">
            <v>9.9327059370002413E-3</v>
          </cell>
          <cell r="H252" t="str">
            <v/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 t="str">
            <v/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 t="str">
            <v/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 t="str">
            <v/>
          </cell>
          <cell r="F253">
            <v>5.8487041899173127</v>
          </cell>
          <cell r="G253">
            <v>1.3265483866592431E-2</v>
          </cell>
          <cell r="H253" t="str">
            <v/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 t="str">
            <v/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 t="str">
            <v/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 t="str">
            <v/>
          </cell>
          <cell r="F254">
            <v>5.8487041899173127</v>
          </cell>
          <cell r="G254">
            <v>1.6609259963352274E-2</v>
          </cell>
          <cell r="H254" t="str">
            <v/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 t="str">
            <v/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 t="str">
            <v/>
          </cell>
          <cell r="F255">
            <v>5.8487041899173127</v>
          </cell>
          <cell r="G255">
            <v>1.9964070521231392E-2</v>
          </cell>
          <cell r="H255" t="str">
            <v/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 t="str">
            <v/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 t="str">
            <v/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 t="str">
            <v/>
          </cell>
          <cell r="F256">
            <v>5.8487041899173127</v>
          </cell>
          <cell r="G256">
            <v>2.33299519539516E-2</v>
          </cell>
          <cell r="H256" t="str">
            <v/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 t="str">
            <v/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 t="str">
            <v/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 t="str">
            <v/>
          </cell>
          <cell r="F257">
            <v>5.8487041899173127</v>
          </cell>
          <cell r="G257">
            <v>2.6706940795399703E-2</v>
          </cell>
          <cell r="H257" t="str">
            <v/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 t="str">
            <v/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 t="str">
            <v/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 t="str">
            <v/>
          </cell>
          <cell r="F258">
            <v>5.8487041899173127</v>
          </cell>
          <cell r="G258">
            <v>3.0095073700024733E-2</v>
          </cell>
          <cell r="H258" t="str">
            <v/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 t="str">
            <v/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 t="str">
            <v/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 t="str">
            <v/>
          </cell>
          <cell r="F259">
            <v>5.8487041899173127</v>
          </cell>
          <cell r="G259">
            <v>3.3494387443234741E-2</v>
          </cell>
          <cell r="H259" t="str">
            <v/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 t="str">
            <v/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 t="str">
            <v/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 t="str">
            <v/>
          </cell>
          <cell r="F260">
            <v>5.8487041899173127</v>
          </cell>
          <cell r="G260">
            <v>3.6904918921797591E-2</v>
          </cell>
          <cell r="H260" t="str">
            <v/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 t="str">
            <v/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 t="str">
            <v/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 t="str">
            <v/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 t="str">
            <v/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 t="str">
            <v/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 t="str">
            <v/>
          </cell>
          <cell r="F262">
            <v>5.8487041899173127</v>
          </cell>
          <cell r="G262">
            <v>4.3759783281248632E-2</v>
          </cell>
          <cell r="H262" t="str">
            <v/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 t="str">
            <v/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 t="str">
            <v/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 t="str">
            <v/>
          </cell>
          <cell r="F263">
            <v>5.8487041899173127</v>
          </cell>
          <cell r="G263">
            <v>4.7204190566076942E-2</v>
          </cell>
          <cell r="H263" t="str">
            <v/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 t="str">
            <v/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 t="str">
            <v/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 t="str">
            <v/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 t="str">
            <v/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 t="str">
            <v/>
          </cell>
          <cell r="F265">
            <v>6.1449993359350898</v>
          </cell>
          <cell r="G265">
            <v>3.3000000000000806E-3</v>
          </cell>
          <cell r="H265" t="str">
            <v/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 t="str">
            <v/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 t="str">
            <v/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 t="str">
            <v/>
          </cell>
          <cell r="F266">
            <v>6.1449993359350898</v>
          </cell>
          <cell r="G266">
            <v>6.610890000000369E-3</v>
          </cell>
          <cell r="H266" t="str">
            <v/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 t="str">
            <v/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 t="str">
            <v/>
          </cell>
          <cell r="F267">
            <v>6.1449993359350898</v>
          </cell>
          <cell r="G267">
            <v>9.9327059370004633E-3</v>
          </cell>
          <cell r="H267" t="str">
            <v/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 t="str">
            <v/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 t="str">
            <v/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 t="str">
            <v/>
          </cell>
          <cell r="F268">
            <v>6.1449993359350898</v>
          </cell>
          <cell r="G268">
            <v>1.3265483866592653E-2</v>
          </cell>
          <cell r="H268" t="str">
            <v/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 t="str">
            <v/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 t="str">
            <v/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 t="str">
            <v/>
          </cell>
          <cell r="F269">
            <v>6.1449993359350898</v>
          </cell>
          <cell r="G269">
            <v>1.6609259963352496E-2</v>
          </cell>
          <cell r="H269" t="str">
            <v/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 t="str">
            <v/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 t="str">
            <v/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 t="str">
            <v/>
          </cell>
          <cell r="F270">
            <v>6.1449993359350898</v>
          </cell>
          <cell r="G270">
            <v>1.9964070521231614E-2</v>
          </cell>
          <cell r="H270" t="str">
            <v/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 t="str">
            <v/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 t="str">
            <v/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 t="str">
            <v/>
          </cell>
          <cell r="F271">
            <v>6.1449993359350898</v>
          </cell>
          <cell r="G271">
            <v>2.3329951953951822E-2</v>
          </cell>
          <cell r="H271" t="str">
            <v/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 t="str">
            <v/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 t="str">
            <v/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 t="str">
            <v/>
          </cell>
          <cell r="F272">
            <v>6.1449993359350898</v>
          </cell>
          <cell r="G272">
            <v>2.6706940795399925E-2</v>
          </cell>
          <cell r="H272" t="str">
            <v/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 t="str">
            <v/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 t="str">
            <v/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 t="str">
            <v/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 t="str">
            <v/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 t="str">
            <v/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 t="str">
            <v/>
          </cell>
          <cell r="F274">
            <v>6.1449993359350898</v>
          </cell>
          <cell r="G274">
            <v>3.3494387443234963E-2</v>
          </cell>
          <cell r="H274" t="str">
            <v/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 t="str">
            <v/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 t="str">
            <v/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 t="str">
            <v/>
          </cell>
          <cell r="F275">
            <v>6.1449993359350898</v>
          </cell>
          <cell r="G275">
            <v>3.6904918921797591E-2</v>
          </cell>
          <cell r="H275" t="str">
            <v/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 t="str">
            <v/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 t="str">
            <v/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 t="str">
            <v/>
          </cell>
          <cell r="F276">
            <v>6.1449993359350898</v>
          </cell>
          <cell r="G276">
            <v>4.032670515423975E-2</v>
          </cell>
          <cell r="H276" t="str">
            <v/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 t="str">
            <v/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 t="str">
            <v/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 t="str">
            <v/>
          </cell>
          <cell r="F277">
            <v>6.1449993359350898</v>
          </cell>
          <cell r="G277">
            <v>4.3759783281248854E-2</v>
          </cell>
          <cell r="H277" t="str">
            <v/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 t="str">
            <v/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 t="str">
            <v/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 t="str">
            <v/>
          </cell>
          <cell r="F278">
            <v>6.1449993359350898</v>
          </cell>
          <cell r="G278">
            <v>4.7204190566076942E-2</v>
          </cell>
          <cell r="H278" t="str">
            <v/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 t="str">
            <v/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 t="str">
            <v/>
          </cell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 t="str">
            <v/>
          </cell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BF9-248F-474A-AF35-F223BC56F21C}">
  <sheetPr>
    <pageSetUpPr autoPageBreaks="0" fitToPage="1"/>
  </sheetPr>
  <dimension ref="A1:AA952"/>
  <sheetViews>
    <sheetView showGridLines="0" tabSelected="1" topLeftCell="L1" zoomScale="85" zoomScaleNormal="85" workbookViewId="0">
      <selection activeCell="X20" sqref="X20"/>
    </sheetView>
  </sheetViews>
  <sheetFormatPr baseColWidth="10" defaultColWidth="11.42578125" defaultRowHeight="12.75" x14ac:dyDescent="0.2"/>
  <cols>
    <col min="1" max="1" width="5.42578125" style="1" bestFit="1" customWidth="1"/>
    <col min="2" max="2" width="6.42578125" style="1" customWidth="1"/>
    <col min="3" max="3" width="37.85546875" style="1" customWidth="1"/>
    <col min="4" max="4" width="8.42578125" style="29" hidden="1" customWidth="1"/>
    <col min="5" max="5" width="14" style="10" customWidth="1"/>
    <col min="6" max="6" width="17.85546875" style="10" customWidth="1"/>
    <col min="7" max="7" width="2.85546875" style="10" customWidth="1"/>
    <col min="8" max="8" width="19.42578125" style="10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5703125" style="10" customWidth="1"/>
    <col min="16" max="16" width="25" style="3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11" hidden="1" customWidth="1"/>
    <col min="21" max="21" width="17.42578125" style="1" bestFit="1" customWidth="1"/>
    <col min="22" max="22" width="2.5703125" style="1" customWidth="1"/>
    <col min="23" max="23" width="22.5703125" style="1" customWidth="1"/>
    <col min="24" max="24" width="17.85546875" style="1" bestFit="1" customWidth="1"/>
    <col min="25" max="25" width="18.5703125" style="4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4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 t="s">
        <v>0</v>
      </c>
      <c r="R1" s="2"/>
      <c r="S1" s="2"/>
      <c r="T1" s="2"/>
      <c r="U1" s="2"/>
      <c r="V1" s="2"/>
      <c r="W1" s="2"/>
    </row>
    <row r="2" spans="1:24" ht="15.75" x14ac:dyDescent="0.2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7" t="s">
        <v>2</v>
      </c>
      <c r="R2" s="8"/>
      <c r="S2" s="8"/>
      <c r="T2" s="8"/>
      <c r="U2" s="8"/>
      <c r="V2" s="8"/>
      <c r="W2" s="8"/>
    </row>
    <row r="3" spans="1:24" ht="18" customHeight="1" x14ac:dyDescent="0.2"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9" t="s">
        <v>4</v>
      </c>
      <c r="R3" s="9"/>
      <c r="S3" s="9"/>
      <c r="T3" s="9"/>
      <c r="U3" s="9"/>
      <c r="V3" s="9"/>
      <c r="W3" s="9"/>
    </row>
    <row r="4" spans="1:24" ht="18" x14ac:dyDescent="0.25">
      <c r="B4" s="2" t="s">
        <v>5</v>
      </c>
      <c r="C4" s="2"/>
      <c r="D4" s="2"/>
      <c r="E4" s="2"/>
      <c r="F4" s="2"/>
      <c r="I4" s="2" t="s">
        <v>6</v>
      </c>
      <c r="J4" s="2"/>
      <c r="K4" s="2"/>
      <c r="L4" s="2"/>
      <c r="M4" s="2"/>
      <c r="N4" s="2"/>
      <c r="O4" s="2"/>
      <c r="W4" s="12"/>
    </row>
    <row r="5" spans="1:24" ht="18" x14ac:dyDescent="0.25">
      <c r="B5" s="13"/>
      <c r="C5" s="13"/>
      <c r="D5" s="14"/>
      <c r="E5" s="15"/>
      <c r="F5" s="15"/>
      <c r="I5" s="13"/>
      <c r="J5" s="13"/>
      <c r="K5" s="13"/>
      <c r="L5" s="13"/>
      <c r="M5" s="13"/>
      <c r="N5" s="13"/>
      <c r="O5" s="15"/>
      <c r="Q5" s="16" t="s">
        <v>7</v>
      </c>
      <c r="T5" s="17" t="s">
        <v>8</v>
      </c>
      <c r="U5" s="18"/>
      <c r="V5" s="18" t="s">
        <v>9</v>
      </c>
      <c r="W5" s="18">
        <f>SUM(U6:U10)</f>
        <v>245533440.98000002</v>
      </c>
      <c r="X5" s="19"/>
    </row>
    <row r="6" spans="1:24" ht="15" x14ac:dyDescent="0.25">
      <c r="C6" s="20" t="s">
        <v>10</v>
      </c>
      <c r="D6" s="21" t="s">
        <v>8</v>
      </c>
      <c r="E6" s="22"/>
      <c r="F6" s="23"/>
      <c r="G6" s="22"/>
      <c r="H6" s="22"/>
      <c r="J6" s="20" t="s">
        <v>11</v>
      </c>
      <c r="K6" s="20" t="s">
        <v>8</v>
      </c>
      <c r="L6" s="24"/>
      <c r="M6" s="25"/>
      <c r="N6" s="24"/>
      <c r="O6" s="25"/>
      <c r="R6" s="24" t="s">
        <v>12</v>
      </c>
      <c r="U6" s="22">
        <f>-'[1]6'!V1139</f>
        <v>172950417.98000002</v>
      </c>
      <c r="V6" s="18"/>
      <c r="W6" s="18"/>
    </row>
    <row r="7" spans="1:24" ht="15" x14ac:dyDescent="0.25">
      <c r="B7" s="26"/>
      <c r="C7" s="24" t="s">
        <v>13</v>
      </c>
      <c r="D7" s="27">
        <v>1</v>
      </c>
      <c r="E7" s="22" t="s">
        <v>9</v>
      </c>
      <c r="F7" s="25">
        <f>+'[1]6'!V4-'[1]6'!V105-'[1]6'!V94</f>
        <v>8818033.8199999984</v>
      </c>
      <c r="G7" s="22"/>
      <c r="H7" s="28"/>
      <c r="I7" s="26"/>
      <c r="J7" s="24" t="s">
        <v>14</v>
      </c>
      <c r="K7" s="24"/>
      <c r="L7" s="24" t="s">
        <v>9</v>
      </c>
      <c r="M7" s="25">
        <f>-'[1]6'!V773</f>
        <v>177846.89</v>
      </c>
      <c r="N7" s="24"/>
      <c r="O7" s="25"/>
      <c r="R7" s="24" t="s">
        <v>15</v>
      </c>
      <c r="U7" s="22">
        <f>-'[1]6'!V1181</f>
        <v>3279211.84</v>
      </c>
      <c r="V7" s="24"/>
      <c r="W7" s="24"/>
    </row>
    <row r="8" spans="1:24" ht="14.25" x14ac:dyDescent="0.2">
      <c r="C8" s="24" t="s">
        <v>16</v>
      </c>
      <c r="F8" s="25">
        <f>+'[1]6'!V94</f>
        <v>0</v>
      </c>
      <c r="H8" s="30"/>
      <c r="J8" s="24" t="s">
        <v>17</v>
      </c>
      <c r="K8" s="27"/>
      <c r="M8" s="25">
        <f>-'[1]6'!V774-'[1]6'!V785</f>
        <v>5334464.3600000013</v>
      </c>
      <c r="N8" s="24"/>
      <c r="O8" s="19"/>
      <c r="R8" s="24" t="s">
        <v>18</v>
      </c>
      <c r="U8" s="22">
        <f>-'[1]6'!V1102</f>
        <v>54233792.079999998</v>
      </c>
    </row>
    <row r="9" spans="1:24" ht="14.25" x14ac:dyDescent="0.2">
      <c r="C9" s="24" t="s">
        <v>19</v>
      </c>
      <c r="D9" s="27"/>
      <c r="E9" s="22"/>
      <c r="F9" s="25">
        <f>+'[1]6'!V105</f>
        <v>9.313225537987968E-12</v>
      </c>
      <c r="G9" s="22"/>
      <c r="H9" s="28"/>
      <c r="J9" s="24" t="s">
        <v>20</v>
      </c>
      <c r="K9" s="27"/>
      <c r="L9" s="24"/>
      <c r="M9" s="25">
        <f>-'[1]6'!V782-'[1]6'!V781</f>
        <v>0</v>
      </c>
      <c r="N9" s="24"/>
      <c r="O9" s="19"/>
      <c r="R9" s="24" t="s">
        <v>21</v>
      </c>
      <c r="U9" s="22">
        <f>-'[1]6'!V1184</f>
        <v>5237798.97</v>
      </c>
      <c r="V9" s="24"/>
      <c r="W9" s="24"/>
    </row>
    <row r="10" spans="1:24" ht="14.25" x14ac:dyDescent="0.2">
      <c r="C10" s="24" t="s">
        <v>22</v>
      </c>
      <c r="D10" s="27">
        <v>2</v>
      </c>
      <c r="E10" s="22"/>
      <c r="F10" s="25">
        <f>+'[1]6'!V107-'[1]6'!V155+'[1]6'!V219+'[1]6'!V221+'[1]6'!V229-'[1]6'!V171+'[1]6'!V756</f>
        <v>44080464.220000014</v>
      </c>
      <c r="G10" s="22"/>
      <c r="H10" s="28"/>
      <c r="J10" s="24" t="s">
        <v>23</v>
      </c>
      <c r="K10" s="27"/>
      <c r="L10" s="24"/>
      <c r="M10" s="25">
        <f>-'[1]6'!V787-'[1]6'!V788</f>
        <v>41906400.290000007</v>
      </c>
      <c r="N10" s="24"/>
      <c r="O10" s="19"/>
      <c r="R10" s="24" t="s">
        <v>24</v>
      </c>
      <c r="T10" s="31">
        <v>8</v>
      </c>
      <c r="U10" s="32">
        <f>-'[1]6'!V1186-'[1]6'!V1236-'[1]6'!V1163-'[1]6'!V1229-'[1]6'!V1241</f>
        <v>9832220.1099999994</v>
      </c>
      <c r="V10" s="18"/>
      <c r="W10" s="24"/>
    </row>
    <row r="11" spans="1:24" ht="14.25" x14ac:dyDescent="0.2">
      <c r="C11" s="24" t="s">
        <v>25</v>
      </c>
      <c r="D11" s="33"/>
      <c r="E11" s="22"/>
      <c r="F11" s="25">
        <f>+'[1]6'!V172</f>
        <v>10754773.139999999</v>
      </c>
      <c r="G11" s="22"/>
      <c r="H11" s="28"/>
      <c r="J11" s="24" t="s">
        <v>26</v>
      </c>
      <c r="K11" s="27"/>
      <c r="L11" s="24"/>
      <c r="M11" s="25">
        <f>-'[1]6'!V842</f>
        <v>4.6566128730773926E-10</v>
      </c>
      <c r="N11" s="24"/>
      <c r="O11" s="19"/>
      <c r="R11" s="24"/>
      <c r="U11" s="18"/>
      <c r="V11" s="18"/>
      <c r="W11" s="24"/>
    </row>
    <row r="12" spans="1:24" ht="14.25" x14ac:dyDescent="0.2">
      <c r="C12" s="24" t="s">
        <v>27</v>
      </c>
      <c r="D12" s="33"/>
      <c r="E12" s="22"/>
      <c r="F12" s="25">
        <f>+'[1]6'!V155</f>
        <v>-1592347.1699999995</v>
      </c>
      <c r="G12" s="22"/>
      <c r="H12" s="28"/>
      <c r="J12" s="24" t="s">
        <v>28</v>
      </c>
      <c r="K12" s="34">
        <v>3</v>
      </c>
      <c r="M12" s="25">
        <f>-'[1]6'!V935-'[1]6'!V828</f>
        <v>496060.3000000001</v>
      </c>
      <c r="N12" s="24"/>
      <c r="O12" s="19"/>
      <c r="R12" s="24" t="s">
        <v>29</v>
      </c>
      <c r="U12" s="18"/>
      <c r="V12" s="18"/>
      <c r="W12" s="24"/>
    </row>
    <row r="13" spans="1:24" ht="14.25" x14ac:dyDescent="0.2">
      <c r="C13" s="24" t="s">
        <v>30</v>
      </c>
      <c r="D13" s="34">
        <v>3</v>
      </c>
      <c r="E13" s="35"/>
      <c r="F13" s="25">
        <f>+'[1]6'!V234</f>
        <v>414899.45</v>
      </c>
      <c r="G13" s="22"/>
      <c r="H13" s="28"/>
      <c r="J13" s="24" t="s">
        <v>31</v>
      </c>
      <c r="K13" s="36">
        <v>6</v>
      </c>
      <c r="M13" s="25">
        <f>-'[1]6'!V829</f>
        <v>2625865.7599999984</v>
      </c>
      <c r="N13" s="24"/>
      <c r="O13" s="19"/>
      <c r="Q13" s="16" t="s">
        <v>32</v>
      </c>
      <c r="R13" s="24"/>
      <c r="U13" s="18"/>
      <c r="V13" s="18"/>
      <c r="W13" s="37">
        <f>+U14</f>
        <v>182161075.38</v>
      </c>
    </row>
    <row r="14" spans="1:24" ht="15" x14ac:dyDescent="0.25">
      <c r="B14" s="26"/>
      <c r="C14" s="24" t="s">
        <v>33</v>
      </c>
      <c r="D14" s="36"/>
      <c r="E14" s="22"/>
      <c r="F14" s="25">
        <f>+'[1]6'!V245</f>
        <v>5448133.2899999982</v>
      </c>
      <c r="G14" s="22"/>
      <c r="H14" s="28"/>
      <c r="J14" s="24" t="s">
        <v>34</v>
      </c>
      <c r="K14" s="36">
        <v>6</v>
      </c>
      <c r="M14" s="25">
        <f>-(+'[1]6'!V850+'[1]6'!V853+'[1]6'!V874+'[1]6'!V878+'[1]6'!V846+'[1]6'!V902+'[1]6'!V789+'[1]6'!V1013+'[1]6'!V1000+'[1]6'!V848+'[1]6'!V929-'[1]6'!V828+'[1]6'!V1023+'[1]6'!V849)</f>
        <v>5288859.3899999997</v>
      </c>
      <c r="N14" s="24"/>
      <c r="O14" s="19"/>
      <c r="R14" s="24" t="s">
        <v>35</v>
      </c>
      <c r="U14" s="22">
        <f>+'[1]6'!V1251</f>
        <v>182161075.38</v>
      </c>
      <c r="V14" s="18"/>
      <c r="W14" s="24"/>
    </row>
    <row r="15" spans="1:24" ht="14.25" x14ac:dyDescent="0.2">
      <c r="A15" s="1" t="s">
        <v>36</v>
      </c>
      <c r="C15" s="24" t="s">
        <v>37</v>
      </c>
      <c r="D15" s="27">
        <v>4</v>
      </c>
      <c r="E15" s="22"/>
      <c r="F15" s="28">
        <f>+'[1]6'!V268-'[1]6'!V294+'[1]6'!V730</f>
        <v>1445973.2399999986</v>
      </c>
      <c r="G15" s="22"/>
      <c r="H15" s="28"/>
      <c r="J15" s="24" t="s">
        <v>38</v>
      </c>
      <c r="M15" s="25">
        <f>-'[1]6'!V895</f>
        <v>524311.75000000035</v>
      </c>
      <c r="O15" s="30"/>
      <c r="Q15" s="16" t="s">
        <v>39</v>
      </c>
      <c r="W15" s="18">
        <f>+W5-W13</f>
        <v>63372365.600000024</v>
      </c>
    </row>
    <row r="16" spans="1:24" ht="14.25" x14ac:dyDescent="0.2">
      <c r="C16" s="24" t="s">
        <v>40</v>
      </c>
      <c r="D16" s="38">
        <v>5</v>
      </c>
      <c r="F16" s="39">
        <f>+'[1]6'!V294+'[1]6'!V678+'[1]6'!V173</f>
        <v>4935654.3099999996</v>
      </c>
      <c r="H16" s="30"/>
      <c r="J16" s="24" t="s">
        <v>41</v>
      </c>
      <c r="K16" s="36">
        <v>7</v>
      </c>
      <c r="M16" s="25">
        <f>-'[1]6'!V917-'[1]6'!V920-'[1]6'!V923-'[1]6'!V930</f>
        <v>2567827.7499999991</v>
      </c>
      <c r="N16" s="24"/>
      <c r="O16" s="19"/>
      <c r="R16" s="24" t="s">
        <v>42</v>
      </c>
      <c r="U16" s="22">
        <f>+'[1]6'!V1263+'[1]6'!V1266</f>
        <v>18119643.200000003</v>
      </c>
      <c r="V16" s="24"/>
      <c r="W16" s="40"/>
      <c r="X16" s="19"/>
    </row>
    <row r="17" spans="2:24" ht="15" x14ac:dyDescent="0.25">
      <c r="B17" s="41" t="s">
        <v>43</v>
      </c>
      <c r="C17" s="26" t="s">
        <v>44</v>
      </c>
      <c r="D17" s="27"/>
      <c r="E17" s="42"/>
      <c r="F17" s="43"/>
      <c r="G17" s="44" t="s">
        <v>9</v>
      </c>
      <c r="H17" s="45">
        <f>SUM(F7:F16)</f>
        <v>74305584.300000012</v>
      </c>
      <c r="J17" s="24" t="s">
        <v>45</v>
      </c>
      <c r="K17" s="27"/>
      <c r="M17" s="25">
        <f>-'[1]6'!V933</f>
        <v>322081.97000000213</v>
      </c>
      <c r="O17" s="19"/>
      <c r="R17" s="24" t="s">
        <v>46</v>
      </c>
      <c r="U17" s="22">
        <f>+'[1]6'!V1271</f>
        <v>10000019.5</v>
      </c>
      <c r="V17" s="18"/>
      <c r="W17" s="40"/>
      <c r="X17" s="19"/>
    </row>
    <row r="18" spans="2:24" ht="14.25" x14ac:dyDescent="0.2">
      <c r="D18" s="46"/>
      <c r="F18" s="30"/>
      <c r="G18" s="22"/>
      <c r="H18" s="28"/>
      <c r="J18" s="24" t="s">
        <v>47</v>
      </c>
      <c r="K18" s="27"/>
      <c r="L18" s="24"/>
      <c r="M18" s="25">
        <f>-'[1]6'!V837-'[1]6'!V847-'[1]6'!V994</f>
        <v>4974953.92</v>
      </c>
      <c r="O18" s="19"/>
      <c r="R18" s="24" t="s">
        <v>48</v>
      </c>
      <c r="U18" s="22">
        <f>+'[1]6'!V1269</f>
        <v>18154.59</v>
      </c>
      <c r="V18" s="18"/>
      <c r="W18" s="40"/>
      <c r="X18" s="19"/>
    </row>
    <row r="19" spans="2:24" ht="15" x14ac:dyDescent="0.25">
      <c r="C19" s="20" t="s">
        <v>49</v>
      </c>
      <c r="D19" s="47"/>
      <c r="F19" s="30"/>
      <c r="G19" s="22"/>
      <c r="H19" s="28"/>
      <c r="J19" s="24" t="s">
        <v>50</v>
      </c>
      <c r="K19" s="27"/>
      <c r="L19" s="24"/>
      <c r="M19" s="25">
        <f>-'[1]6'!V945</f>
        <v>1106728.4099999999</v>
      </c>
      <c r="N19" s="24"/>
      <c r="O19" s="19"/>
      <c r="R19" s="24" t="s">
        <v>51</v>
      </c>
      <c r="U19" s="22">
        <f>+'[1]6'!V1283</f>
        <v>7163350.5900000017</v>
      </c>
      <c r="V19" s="24"/>
      <c r="W19" s="40"/>
      <c r="X19" s="19"/>
    </row>
    <row r="20" spans="2:24" ht="15" x14ac:dyDescent="0.25">
      <c r="C20" s="24" t="s">
        <v>52</v>
      </c>
      <c r="D20" s="47"/>
      <c r="F20" s="48">
        <f>+'[1]6'!V686</f>
        <v>359999</v>
      </c>
      <c r="G20" s="22"/>
      <c r="H20" s="28"/>
      <c r="J20" s="24" t="s">
        <v>53</v>
      </c>
      <c r="K20" s="27"/>
      <c r="M20" s="49">
        <f>-'[1]6'!V995</f>
        <v>139575.87000000005</v>
      </c>
      <c r="O20" s="30"/>
      <c r="R20" s="24" t="s">
        <v>54</v>
      </c>
      <c r="U20" s="22">
        <f>+'[1]6'!V1298+'[1]6'!V1317+'[1]6'!V1349+'[1]6'!V1373</f>
        <v>4746287.3099999996</v>
      </c>
      <c r="V20" s="24"/>
      <c r="W20" s="40"/>
      <c r="X20" s="19"/>
    </row>
    <row r="21" spans="2:24" ht="15" x14ac:dyDescent="0.25">
      <c r="C21" s="24" t="s">
        <v>55</v>
      </c>
      <c r="D21" s="46"/>
      <c r="E21" s="22"/>
      <c r="F21" s="48">
        <f>+'[1]6'!V692</f>
        <v>528005.84000000032</v>
      </c>
      <c r="G21" s="22"/>
      <c r="H21" s="28"/>
      <c r="J21" s="26" t="s">
        <v>56</v>
      </c>
      <c r="K21" s="27"/>
      <c r="M21" s="25"/>
      <c r="N21" s="44" t="s">
        <v>9</v>
      </c>
      <c r="O21" s="50">
        <f>SUM(M7:M20)</f>
        <v>65464976.659999996</v>
      </c>
      <c r="R21" s="24" t="s">
        <v>57</v>
      </c>
      <c r="U21" s="22">
        <f>+'[1]6'!V1445</f>
        <v>1092888.6499999999</v>
      </c>
      <c r="V21" s="24"/>
      <c r="W21" s="40"/>
      <c r="X21" s="19"/>
    </row>
    <row r="22" spans="2:24" ht="14.25" x14ac:dyDescent="0.2">
      <c r="C22" s="24" t="s">
        <v>58</v>
      </c>
      <c r="F22" s="48">
        <f>+'[1]6'!V744+'[1]6'!V723</f>
        <v>444719.96000000008</v>
      </c>
      <c r="H22" s="30"/>
      <c r="K22" s="46"/>
      <c r="M22" s="19"/>
      <c r="N22" s="24"/>
      <c r="O22" s="19"/>
      <c r="R22" s="24" t="s">
        <v>59</v>
      </c>
      <c r="U22" s="22">
        <f>+'[1]6'!V1410+'[1]6'!V1428</f>
        <v>782861.90000000014</v>
      </c>
    </row>
    <row r="23" spans="2:24" ht="15" x14ac:dyDescent="0.25">
      <c r="C23" s="24" t="s">
        <v>60</v>
      </c>
      <c r="D23" s="27">
        <v>3</v>
      </c>
      <c r="F23" s="48">
        <f>+'[1]6'!V749</f>
        <v>321977.30000000005</v>
      </c>
      <c r="G23" s="22"/>
      <c r="H23" s="28"/>
      <c r="J23" s="20" t="s">
        <v>61</v>
      </c>
      <c r="K23" s="51"/>
      <c r="M23" s="19"/>
      <c r="N23" s="24"/>
      <c r="O23" s="19"/>
      <c r="R23" s="24" t="s">
        <v>62</v>
      </c>
      <c r="U23" s="22">
        <f>+'[1]6'!V1286</f>
        <v>1410806.03</v>
      </c>
      <c r="X23" s="19"/>
    </row>
    <row r="24" spans="2:24" ht="15" x14ac:dyDescent="0.25">
      <c r="B24" s="26"/>
      <c r="C24" s="24" t="s">
        <v>63</v>
      </c>
      <c r="D24" s="27"/>
      <c r="F24" s="48">
        <f>+'[1]6'!V683</f>
        <v>0</v>
      </c>
      <c r="G24" s="22"/>
      <c r="H24" s="28"/>
      <c r="J24" s="24" t="s">
        <v>64</v>
      </c>
      <c r="K24" s="27"/>
      <c r="L24" s="24"/>
      <c r="M24" s="25">
        <f>-'[1]6'!V954</f>
        <v>45000000</v>
      </c>
      <c r="N24" s="24"/>
      <c r="O24" s="19"/>
      <c r="R24" s="24" t="s">
        <v>65</v>
      </c>
      <c r="U24" s="52">
        <f>'[1]6'!V1464</f>
        <v>-150801.43999999997</v>
      </c>
      <c r="V24" s="24"/>
      <c r="W24" s="40"/>
      <c r="X24" s="19"/>
    </row>
    <row r="25" spans="2:24" ht="14.25" customHeight="1" x14ac:dyDescent="0.2">
      <c r="C25" s="24" t="s">
        <v>66</v>
      </c>
      <c r="D25" s="27"/>
      <c r="E25" s="22"/>
      <c r="F25" s="25">
        <f>+'[1]6'!V540+'[1]6'!V558</f>
        <v>10112123.85</v>
      </c>
      <c r="H25" s="30"/>
      <c r="J25" s="24" t="s">
        <v>67</v>
      </c>
      <c r="K25" s="27"/>
      <c r="L25" s="24"/>
      <c r="M25" s="25">
        <f>-'[1]6'!V934</f>
        <v>59368.01</v>
      </c>
      <c r="N25" s="24"/>
      <c r="O25" s="19"/>
      <c r="R25" s="24" t="s">
        <v>68</v>
      </c>
      <c r="U25" s="22">
        <f>'[1]6'!V1475</f>
        <v>0</v>
      </c>
      <c r="V25" s="24"/>
      <c r="W25" s="40"/>
      <c r="X25" s="19"/>
    </row>
    <row r="26" spans="2:24" ht="15" x14ac:dyDescent="0.25">
      <c r="B26" s="26"/>
      <c r="C26" s="24" t="s">
        <v>69</v>
      </c>
      <c r="F26" s="25">
        <f>+'[1]6'!V575</f>
        <v>-2616076.120000001</v>
      </c>
      <c r="H26" s="30"/>
      <c r="J26" s="24" t="s">
        <v>70</v>
      </c>
      <c r="K26" s="27"/>
      <c r="M26" s="48">
        <f>-'[1]6'!V1027</f>
        <v>20687267.539999999</v>
      </c>
      <c r="N26" s="24"/>
      <c r="O26" s="25"/>
      <c r="R26" s="24" t="s">
        <v>71</v>
      </c>
      <c r="U26" s="53">
        <f>+'[1]6'!V1473+'[1]6'!U1477</f>
        <v>154586.34</v>
      </c>
      <c r="V26" s="24"/>
      <c r="W26" s="40"/>
      <c r="X26" s="19"/>
    </row>
    <row r="27" spans="2:24" ht="14.25" x14ac:dyDescent="0.2">
      <c r="C27" s="24" t="s">
        <v>72</v>
      </c>
      <c r="D27" s="27"/>
      <c r="E27" s="22"/>
      <c r="F27" s="25">
        <f>+'[1]6'!V307+'[1]6'!V617</f>
        <v>161661355.61999995</v>
      </c>
      <c r="G27" s="22"/>
      <c r="H27" s="28"/>
      <c r="I27" s="4"/>
      <c r="J27" s="24" t="s">
        <v>73</v>
      </c>
      <c r="K27" s="27"/>
      <c r="M27" s="25">
        <f>-'[1]6'!V981-'[1]6'!V990</f>
        <v>3139378.399999998</v>
      </c>
      <c r="N27" s="24"/>
      <c r="O27" s="19"/>
      <c r="R27" s="24"/>
      <c r="U27" s="22"/>
      <c r="V27" s="24"/>
      <c r="W27" s="40"/>
    </row>
    <row r="28" spans="2:24" ht="14.25" x14ac:dyDescent="0.2">
      <c r="C28" s="24" t="s">
        <v>74</v>
      </c>
      <c r="D28" s="27"/>
      <c r="E28" s="22"/>
      <c r="F28" s="25">
        <f>+'[1]6'!V364</f>
        <v>-69312441.230000019</v>
      </c>
      <c r="H28" s="30"/>
      <c r="J28" s="24" t="s">
        <v>38</v>
      </c>
      <c r="K28" s="27"/>
      <c r="M28" s="25">
        <f>-'[1]6'!V964</f>
        <v>7582997.6199999973</v>
      </c>
      <c r="O28" s="30"/>
      <c r="Q28" s="16" t="s">
        <v>75</v>
      </c>
      <c r="R28" s="24"/>
      <c r="U28" s="24"/>
      <c r="V28" s="24"/>
      <c r="W28" s="32">
        <f>SUM(U16:U27)</f>
        <v>43337796.670000009</v>
      </c>
    </row>
    <row r="29" spans="2:24" ht="14.25" x14ac:dyDescent="0.2">
      <c r="C29" s="24" t="s">
        <v>76</v>
      </c>
      <c r="D29" s="46"/>
      <c r="E29" s="22"/>
      <c r="F29" s="25">
        <f>+'[1]6'!V675-'[1]6'!V678</f>
        <v>7567317.9100000001</v>
      </c>
      <c r="G29" s="22"/>
      <c r="H29" s="30"/>
      <c r="J29" s="24" t="s">
        <v>77</v>
      </c>
      <c r="K29" s="27"/>
      <c r="L29" s="24"/>
      <c r="M29" s="49">
        <f>-'[1]6'!V967</f>
        <v>7529097.4499999983</v>
      </c>
      <c r="O29" s="19"/>
      <c r="Q29" s="16" t="s">
        <v>78</v>
      </c>
      <c r="R29" s="24"/>
      <c r="U29" s="18"/>
      <c r="V29" s="18"/>
      <c r="W29" s="18">
        <f>+W15-W28</f>
        <v>20034568.930000015</v>
      </c>
      <c r="X29" s="54"/>
    </row>
    <row r="30" spans="2:24" ht="15" x14ac:dyDescent="0.25">
      <c r="C30" s="24" t="s">
        <v>79</v>
      </c>
      <c r="D30" s="46"/>
      <c r="E30" s="22"/>
      <c r="F30" s="25">
        <f>+'[1]6'!V708+'[1]6'!V713</f>
        <v>15826594.419999998</v>
      </c>
      <c r="G30" s="22"/>
      <c r="H30" s="28"/>
      <c r="J30" s="26" t="s">
        <v>80</v>
      </c>
      <c r="K30" s="46"/>
      <c r="M30" s="19"/>
      <c r="N30" s="44"/>
      <c r="O30" s="55">
        <f>SUM(M24:M29)</f>
        <v>83998109.019999996</v>
      </c>
    </row>
    <row r="31" spans="2:24" ht="15" x14ac:dyDescent="0.25">
      <c r="C31" s="24" t="s">
        <v>57</v>
      </c>
      <c r="D31" s="47"/>
      <c r="F31" s="25">
        <f>+'[1]6'!V709+'[1]6'!V714</f>
        <v>-11535545.850000005</v>
      </c>
      <c r="G31" s="22"/>
      <c r="H31" s="30"/>
      <c r="I31" s="26"/>
      <c r="J31" s="26" t="s">
        <v>81</v>
      </c>
      <c r="K31" s="46"/>
      <c r="M31" s="19"/>
      <c r="N31" s="44"/>
      <c r="O31" s="50">
        <f>+O30+O21</f>
        <v>149463085.68000001</v>
      </c>
      <c r="R31" s="24" t="s">
        <v>29</v>
      </c>
      <c r="U31" s="24"/>
      <c r="V31" s="24"/>
      <c r="W31" s="24"/>
    </row>
    <row r="32" spans="2:24" ht="14.25" x14ac:dyDescent="0.2">
      <c r="B32" s="24"/>
      <c r="C32" s="24" t="s">
        <v>82</v>
      </c>
      <c r="D32" s="27"/>
      <c r="E32" s="1"/>
      <c r="F32" s="25">
        <f>+'[1]6'!V761</f>
        <v>4412560.7700000005</v>
      </c>
      <c r="G32" s="22"/>
      <c r="H32" s="28"/>
      <c r="M32" s="30"/>
      <c r="O32" s="30"/>
      <c r="Q32" s="16" t="s">
        <v>83</v>
      </c>
      <c r="R32" s="24"/>
      <c r="U32" s="24"/>
      <c r="V32" s="24"/>
      <c r="W32" s="22">
        <f>SUM(U33:U33)</f>
        <v>2226312.6800000002</v>
      </c>
    </row>
    <row r="33" spans="2:27" ht="15" x14ac:dyDescent="0.25">
      <c r="C33" s="24" t="s">
        <v>84</v>
      </c>
      <c r="D33" s="46"/>
      <c r="F33" s="49">
        <f>+'[1]6'!V753-'[1]6'!V756</f>
        <v>0</v>
      </c>
      <c r="H33" s="30"/>
      <c r="I33" s="26"/>
      <c r="J33" s="20" t="s">
        <v>85</v>
      </c>
      <c r="K33" s="51"/>
      <c r="L33" s="24"/>
      <c r="M33" s="25"/>
      <c r="O33" s="30"/>
      <c r="R33" s="24" t="s">
        <v>86</v>
      </c>
      <c r="U33" s="22">
        <f>'[1]6'!V1456</f>
        <v>2226312.6800000002</v>
      </c>
      <c r="V33" s="18"/>
      <c r="W33" s="24"/>
    </row>
    <row r="34" spans="2:27" ht="15" x14ac:dyDescent="0.25">
      <c r="B34" s="16"/>
      <c r="C34" s="26" t="s">
        <v>87</v>
      </c>
      <c r="D34" s="27"/>
      <c r="E34" s="22"/>
      <c r="F34" s="30"/>
      <c r="G34" s="44"/>
      <c r="H34" s="56">
        <f>SUM(F20:F33)</f>
        <v>117770591.46999989</v>
      </c>
      <c r="J34" s="24" t="s">
        <v>88</v>
      </c>
      <c r="K34" s="27"/>
      <c r="L34" s="24"/>
      <c r="M34" s="25">
        <f>-'[1]6'!V1042</f>
        <v>9000000</v>
      </c>
      <c r="O34" s="19"/>
      <c r="R34" s="24" t="s">
        <v>89</v>
      </c>
      <c r="U34" s="24"/>
      <c r="V34" s="24"/>
      <c r="W34" s="24"/>
    </row>
    <row r="35" spans="2:27" ht="15" x14ac:dyDescent="0.25">
      <c r="F35" s="30"/>
      <c r="H35" s="30"/>
      <c r="I35" s="44"/>
      <c r="J35" s="24" t="s">
        <v>90</v>
      </c>
      <c r="K35" s="27"/>
      <c r="L35" s="24"/>
      <c r="M35" s="49">
        <f>-'[1]6'!V1044</f>
        <v>3282292</v>
      </c>
      <c r="N35" s="24"/>
      <c r="O35" s="19"/>
      <c r="Q35" s="16" t="s">
        <v>91</v>
      </c>
      <c r="R35" s="24"/>
      <c r="U35" s="24"/>
      <c r="V35" s="24"/>
      <c r="W35" s="22">
        <f>SUM(U36:U37)</f>
        <v>1677995.25</v>
      </c>
    </row>
    <row r="36" spans="2:27" ht="14.25" x14ac:dyDescent="0.2">
      <c r="B36" s="16"/>
      <c r="F36" s="30"/>
      <c r="H36" s="30"/>
      <c r="J36" s="24" t="s">
        <v>92</v>
      </c>
      <c r="K36" s="46"/>
      <c r="M36" s="19"/>
      <c r="N36" s="24"/>
      <c r="O36" s="25">
        <f>SUM(M34:M35)</f>
        <v>12282292</v>
      </c>
      <c r="R36" s="24" t="s">
        <v>93</v>
      </c>
      <c r="T36" s="57">
        <v>9</v>
      </c>
      <c r="U36" s="22">
        <f>-'[1]6'!V1212-'[1]6'!V1217</f>
        <v>438767.2</v>
      </c>
      <c r="V36" s="24"/>
      <c r="W36" s="24"/>
    </row>
    <row r="37" spans="2:27" ht="14.25" x14ac:dyDescent="0.2">
      <c r="B37" s="16"/>
      <c r="F37" s="30"/>
      <c r="H37" s="30"/>
      <c r="J37" s="24" t="s">
        <v>94</v>
      </c>
      <c r="K37" s="27"/>
      <c r="M37" s="19"/>
      <c r="O37" s="48">
        <f>-'[1]6'!V1055</f>
        <v>0</v>
      </c>
      <c r="Q37" s="4"/>
      <c r="R37" s="24" t="s">
        <v>95</v>
      </c>
      <c r="T37" s="58">
        <v>10</v>
      </c>
      <c r="U37" s="32">
        <f>-'[1]6'!V1223-'[1]6'!V1220</f>
        <v>1239228.05</v>
      </c>
      <c r="Y37" s="59"/>
    </row>
    <row r="38" spans="2:27" ht="14.25" x14ac:dyDescent="0.2">
      <c r="B38" s="16"/>
      <c r="F38" s="30"/>
      <c r="H38" s="30"/>
      <c r="J38" s="24" t="s">
        <v>96</v>
      </c>
      <c r="K38" s="46"/>
      <c r="M38" s="19"/>
      <c r="N38" s="24"/>
      <c r="O38" s="48">
        <f>-'[1]6'!V1050</f>
        <v>0</v>
      </c>
      <c r="R38" s="24"/>
      <c r="V38" s="24"/>
      <c r="W38" s="24"/>
      <c r="Y38" s="60"/>
    </row>
    <row r="39" spans="2:27" ht="14.25" x14ac:dyDescent="0.2">
      <c r="F39" s="30"/>
      <c r="G39" s="22"/>
      <c r="H39" s="28"/>
      <c r="I39" s="24"/>
      <c r="J39" s="24" t="s">
        <v>97</v>
      </c>
      <c r="M39" s="30"/>
      <c r="O39" s="52">
        <f>-'[1]6'!V1089</f>
        <v>-1509758.6900000002</v>
      </c>
      <c r="Q39" s="16" t="s">
        <v>98</v>
      </c>
      <c r="R39" s="24"/>
      <c r="U39" s="18"/>
      <c r="V39" s="18"/>
      <c r="W39" s="18">
        <f>+W29-W32+W35</f>
        <v>19486251.500000015</v>
      </c>
      <c r="Y39" s="61"/>
    </row>
    <row r="40" spans="2:27" ht="15" x14ac:dyDescent="0.25">
      <c r="B40" s="26"/>
      <c r="F40" s="30"/>
      <c r="H40" s="30"/>
      <c r="I40" s="16"/>
      <c r="J40" s="24" t="s">
        <v>99</v>
      </c>
      <c r="K40" s="27"/>
      <c r="L40" s="24"/>
      <c r="M40" s="19"/>
      <c r="N40" s="24"/>
      <c r="O40" s="48">
        <f>-'[1]6'!V1051</f>
        <v>7018452.5700000003</v>
      </c>
      <c r="R40" s="26" t="s">
        <v>100</v>
      </c>
      <c r="U40" s="18"/>
      <c r="V40" s="18"/>
      <c r="W40" s="24"/>
      <c r="Y40" s="60"/>
    </row>
    <row r="41" spans="2:27" ht="14.25" x14ac:dyDescent="0.2">
      <c r="B41" s="16"/>
      <c r="F41" s="30"/>
      <c r="H41" s="30"/>
      <c r="J41" s="24" t="s">
        <v>101</v>
      </c>
      <c r="K41" s="27"/>
      <c r="L41" s="24"/>
      <c r="M41" s="19"/>
      <c r="O41" s="48">
        <f>-'[1]6'!V1047</f>
        <v>11619579.440000001</v>
      </c>
      <c r="R41" s="24" t="s">
        <v>102</v>
      </c>
      <c r="U41" s="18"/>
      <c r="V41" s="18"/>
      <c r="W41" s="52">
        <f>+'[1]6'!V1481</f>
        <v>633926.86</v>
      </c>
      <c r="X41" s="19"/>
      <c r="Y41" s="62"/>
    </row>
    <row r="42" spans="2:27" ht="14.25" x14ac:dyDescent="0.2">
      <c r="F42" s="30"/>
      <c r="H42" s="30"/>
      <c r="J42" s="24" t="s">
        <v>103</v>
      </c>
      <c r="K42" s="27"/>
      <c r="L42" s="24"/>
      <c r="M42" s="19"/>
      <c r="O42" s="49">
        <f>+W44</f>
        <v>13202524.770000016</v>
      </c>
      <c r="R42" s="24" t="s">
        <v>104</v>
      </c>
      <c r="U42" s="24"/>
      <c r="V42" s="24"/>
      <c r="W42" s="22">
        <f>+'[1]6'!V1482</f>
        <v>5649799.8699999992</v>
      </c>
      <c r="X42" s="19"/>
      <c r="Y42" s="63"/>
    </row>
    <row r="43" spans="2:27" ht="15" x14ac:dyDescent="0.25">
      <c r="F43" s="30"/>
      <c r="H43" s="30"/>
      <c r="J43" s="26" t="s">
        <v>105</v>
      </c>
      <c r="K43" s="51"/>
      <c r="L43" s="24"/>
      <c r="M43" s="25"/>
      <c r="N43" s="44"/>
      <c r="O43" s="50">
        <f>SUM(O36:O42)</f>
        <v>42613090.090000018</v>
      </c>
      <c r="R43" s="24"/>
      <c r="U43" s="24"/>
      <c r="V43" s="24"/>
      <c r="W43" s="22"/>
    </row>
    <row r="44" spans="2:27" ht="15.75" thickBot="1" x14ac:dyDescent="0.3">
      <c r="C44" s="64" t="s">
        <v>106</v>
      </c>
      <c r="F44" s="30"/>
      <c r="G44" s="44" t="s">
        <v>9</v>
      </c>
      <c r="H44" s="65">
        <f>SUM(H5:H37)</f>
        <v>192076175.76999992</v>
      </c>
      <c r="J44" s="64" t="s">
        <v>107</v>
      </c>
      <c r="K44" s="46"/>
      <c r="M44" s="19"/>
      <c r="N44" s="26" t="s">
        <v>9</v>
      </c>
      <c r="O44" s="66">
        <f>+O43+O30+O21</f>
        <v>192076175.77000001</v>
      </c>
      <c r="Q44" s="16" t="s">
        <v>108</v>
      </c>
      <c r="U44" s="24"/>
      <c r="V44" s="26" t="s">
        <v>9</v>
      </c>
      <c r="W44" s="66">
        <f>+W39-W41-W42-W43</f>
        <v>13202524.770000016</v>
      </c>
    </row>
    <row r="45" spans="2:27" ht="15" customHeight="1" thickTop="1" x14ac:dyDescent="0.2">
      <c r="C45" s="16"/>
      <c r="G45" s="22"/>
      <c r="K45" s="67"/>
      <c r="L45" s="16"/>
      <c r="M45" s="16"/>
      <c r="X45" s="19"/>
    </row>
    <row r="46" spans="2:27" ht="15" customHeight="1" x14ac:dyDescent="0.2">
      <c r="C46" s="68"/>
      <c r="D46" s="69"/>
      <c r="G46" s="22"/>
      <c r="H46" s="22"/>
      <c r="X46" s="70"/>
      <c r="Y46" s="71"/>
      <c r="Z46" s="72"/>
      <c r="AA46" s="73"/>
    </row>
    <row r="47" spans="2:27" ht="15.75" customHeight="1" x14ac:dyDescent="0.25">
      <c r="G47" s="1"/>
      <c r="H47" s="22"/>
      <c r="I47" s="74"/>
      <c r="X47" s="10"/>
    </row>
    <row r="48" spans="2:27" x14ac:dyDescent="0.2">
      <c r="P48" s="75"/>
      <c r="R48" s="3"/>
      <c r="W48" s="3"/>
      <c r="Y48" s="71"/>
    </row>
    <row r="49" spans="3:23" x14ac:dyDescent="0.2">
      <c r="V49" s="76"/>
    </row>
    <row r="53" spans="3:23" ht="15" x14ac:dyDescent="0.25">
      <c r="C53" s="77" t="s">
        <v>109</v>
      </c>
      <c r="D53" s="77"/>
      <c r="H53" s="74" t="s">
        <v>110</v>
      </c>
      <c r="I53" s="78"/>
      <c r="L53" s="79"/>
      <c r="M53" s="77" t="s">
        <v>111</v>
      </c>
      <c r="Q53" s="80" t="s">
        <v>109</v>
      </c>
      <c r="R53" s="80"/>
      <c r="S53" s="80"/>
      <c r="T53" s="80"/>
      <c r="U53" s="80" t="s">
        <v>110</v>
      </c>
      <c r="V53" s="80"/>
      <c r="W53" s="80"/>
    </row>
    <row r="54" spans="3:23" ht="15" x14ac:dyDescent="0.25">
      <c r="C54" s="81" t="s">
        <v>112</v>
      </c>
      <c r="D54" s="81"/>
      <c r="E54" s="78"/>
      <c r="H54" s="78" t="s">
        <v>113</v>
      </c>
      <c r="J54" s="74"/>
      <c r="M54" s="82" t="s">
        <v>114</v>
      </c>
      <c r="N54" s="77"/>
      <c r="O54" s="77"/>
      <c r="Q54" s="81" t="s">
        <v>112</v>
      </c>
      <c r="R54" s="81"/>
      <c r="S54" s="83"/>
      <c r="T54" s="84"/>
      <c r="U54" s="85" t="s">
        <v>113</v>
      </c>
      <c r="V54" s="85"/>
      <c r="W54" s="85"/>
    </row>
    <row r="55" spans="3:23" ht="14.25" x14ac:dyDescent="0.2">
      <c r="E55" s="86"/>
      <c r="J55" s="78"/>
      <c r="N55" s="82"/>
      <c r="O55" s="82"/>
    </row>
    <row r="56" spans="3:23" ht="14.25" x14ac:dyDescent="0.2">
      <c r="E56" s="86"/>
      <c r="H56" s="22"/>
      <c r="I56" s="87"/>
      <c r="K56" s="88"/>
      <c r="L56" s="88"/>
    </row>
    <row r="57" spans="3:23" ht="15" x14ac:dyDescent="0.25">
      <c r="H57" s="22"/>
      <c r="N57" s="88"/>
      <c r="O57" s="77"/>
    </row>
    <row r="58" spans="3:23" ht="15" x14ac:dyDescent="0.25">
      <c r="Q58" s="80" t="s">
        <v>111</v>
      </c>
      <c r="R58" s="80"/>
      <c r="S58" s="80"/>
      <c r="T58" s="80"/>
      <c r="U58" s="80"/>
      <c r="V58" s="80"/>
      <c r="W58" s="80"/>
    </row>
    <row r="59" spans="3:23" ht="14.25" customHeight="1" x14ac:dyDescent="0.2">
      <c r="O59" s="60"/>
      <c r="Q59" s="89" t="s">
        <v>114</v>
      </c>
      <c r="R59" s="89"/>
      <c r="S59" s="89"/>
      <c r="T59" s="89"/>
      <c r="U59" s="89"/>
      <c r="V59" s="89"/>
      <c r="W59" s="89"/>
    </row>
    <row r="60" spans="3:23" ht="25.5" hidden="1" customHeight="1" x14ac:dyDescent="0.25">
      <c r="O60" s="60"/>
      <c r="Q60" s="77" t="str">
        <f>+C53</f>
        <v>Carolina Alexandra Quintero Gil</v>
      </c>
      <c r="U60" s="90"/>
    </row>
    <row r="61" spans="3:23" ht="13.5" hidden="1" customHeight="1" x14ac:dyDescent="0.2">
      <c r="O61" s="60"/>
      <c r="Q61" s="91" t="str">
        <f>+C54</f>
        <v>Presidenta Ejecutiva</v>
      </c>
      <c r="S61" s="1" t="s">
        <v>36</v>
      </c>
      <c r="T61" s="92" t="s">
        <v>36</v>
      </c>
      <c r="U61" s="87"/>
    </row>
    <row r="62" spans="3:23" ht="15" hidden="1" customHeight="1" x14ac:dyDescent="0.2">
      <c r="O62" s="60"/>
    </row>
    <row r="63" spans="3:23" x14ac:dyDescent="0.2">
      <c r="H63" s="1"/>
      <c r="O63" s="4"/>
    </row>
    <row r="64" spans="3:23" ht="15" x14ac:dyDescent="0.25">
      <c r="H64" s="93"/>
      <c r="O64" s="60"/>
    </row>
    <row r="65" spans="8:15" ht="14.25" x14ac:dyDescent="0.2">
      <c r="H65" s="94"/>
      <c r="O65" s="4"/>
    </row>
    <row r="66" spans="8:15" x14ac:dyDescent="0.2">
      <c r="O66" s="60"/>
    </row>
    <row r="67" spans="8:15" x14ac:dyDescent="0.2">
      <c r="O67" s="60"/>
    </row>
    <row r="68" spans="8:15" ht="15.75" customHeight="1" x14ac:dyDescent="0.2">
      <c r="O68" s="4"/>
    </row>
    <row r="69" spans="8:15" x14ac:dyDescent="0.2">
      <c r="O69" s="60"/>
    </row>
    <row r="70" spans="8:15" ht="15" customHeight="1" x14ac:dyDescent="0.2">
      <c r="O70" s="4"/>
    </row>
    <row r="71" spans="8:15" x14ac:dyDescent="0.2">
      <c r="O71" s="60"/>
    </row>
    <row r="72" spans="8:15" x14ac:dyDescent="0.2">
      <c r="O72" s="60"/>
    </row>
    <row r="73" spans="8:15" x14ac:dyDescent="0.2">
      <c r="O73" s="60"/>
    </row>
    <row r="74" spans="8:15" x14ac:dyDescent="0.2">
      <c r="O74" s="60"/>
    </row>
    <row r="75" spans="8:15" x14ac:dyDescent="0.2">
      <c r="O75" s="4"/>
    </row>
    <row r="76" spans="8:15" x14ac:dyDescent="0.2">
      <c r="O76" s="4"/>
    </row>
    <row r="77" spans="8:15" x14ac:dyDescent="0.2">
      <c r="O77" s="60"/>
    </row>
    <row r="78" spans="8:15" x14ac:dyDescent="0.2">
      <c r="O78" s="4"/>
    </row>
    <row r="79" spans="8:15" x14ac:dyDescent="0.2">
      <c r="O79" s="4"/>
    </row>
    <row r="80" spans="8:15" x14ac:dyDescent="0.2">
      <c r="O80" s="60"/>
    </row>
    <row r="81" spans="2:15" x14ac:dyDescent="0.2">
      <c r="O81" s="4"/>
    </row>
    <row r="82" spans="2:15" x14ac:dyDescent="0.2">
      <c r="O82" s="4"/>
    </row>
    <row r="83" spans="2:15" x14ac:dyDescent="0.2">
      <c r="O83" s="4"/>
    </row>
    <row r="84" spans="2:15" x14ac:dyDescent="0.2">
      <c r="O84" s="4"/>
    </row>
    <row r="85" spans="2:15" x14ac:dyDescent="0.2">
      <c r="O85" s="60"/>
    </row>
    <row r="86" spans="2:15" x14ac:dyDescent="0.2">
      <c r="O86" s="4"/>
    </row>
    <row r="87" spans="2:15" x14ac:dyDescent="0.2">
      <c r="O87" s="4"/>
    </row>
    <row r="88" spans="2:15" ht="14.25" x14ac:dyDescent="0.2">
      <c r="C88" s="24"/>
      <c r="D88" s="95"/>
      <c r="O88" s="4"/>
    </row>
    <row r="89" spans="2:15" x14ac:dyDescent="0.2">
      <c r="O89" s="4"/>
    </row>
    <row r="90" spans="2:15" x14ac:dyDescent="0.2">
      <c r="O90" s="4"/>
    </row>
    <row r="91" spans="2:15" x14ac:dyDescent="0.2">
      <c r="O91" s="60"/>
    </row>
    <row r="92" spans="2:15" x14ac:dyDescent="0.2">
      <c r="B92" s="4" t="s">
        <v>115</v>
      </c>
      <c r="O92" s="60"/>
    </row>
    <row r="93" spans="2:15" x14ac:dyDescent="0.2">
      <c r="B93" s="1" t="s">
        <v>116</v>
      </c>
      <c r="O93" s="4"/>
    </row>
    <row r="94" spans="2:15" x14ac:dyDescent="0.2">
      <c r="B94" s="4" t="s">
        <v>117</v>
      </c>
      <c r="O94" s="4"/>
    </row>
    <row r="95" spans="2:15" x14ac:dyDescent="0.2">
      <c r="B95" s="4" t="s">
        <v>118</v>
      </c>
      <c r="O95" s="4"/>
    </row>
    <row r="96" spans="2:15" x14ac:dyDescent="0.2">
      <c r="B96" s="1" t="s">
        <v>119</v>
      </c>
      <c r="C96" s="4"/>
      <c r="D96" s="96"/>
      <c r="O96" s="4"/>
    </row>
    <row r="97" spans="2:15" x14ac:dyDescent="0.2">
      <c r="B97" s="1" t="s">
        <v>120</v>
      </c>
      <c r="O97" s="60"/>
    </row>
    <row r="98" spans="2:15" x14ac:dyDescent="0.2">
      <c r="B98" s="4" t="s">
        <v>121</v>
      </c>
      <c r="O98" s="4"/>
    </row>
    <row r="99" spans="2:15" x14ac:dyDescent="0.2">
      <c r="B99" s="4" t="s">
        <v>122</v>
      </c>
      <c r="O99" s="60"/>
    </row>
    <row r="100" spans="2:15" x14ac:dyDescent="0.2">
      <c r="B100" s="1" t="s">
        <v>123</v>
      </c>
      <c r="O100" s="4"/>
    </row>
    <row r="101" spans="2:15" x14ac:dyDescent="0.2">
      <c r="B101" s="1" t="s">
        <v>124</v>
      </c>
      <c r="F101" s="10" t="s">
        <v>125</v>
      </c>
      <c r="O101" s="60"/>
    </row>
    <row r="102" spans="2:15" x14ac:dyDescent="0.2">
      <c r="B102" s="1" t="s">
        <v>126</v>
      </c>
      <c r="O102" s="60"/>
    </row>
    <row r="103" spans="2:15" x14ac:dyDescent="0.2">
      <c r="B103" s="1" t="s">
        <v>127</v>
      </c>
      <c r="O103" s="60"/>
    </row>
    <row r="104" spans="2:15" x14ac:dyDescent="0.2">
      <c r="B104" s="4" t="s">
        <v>128</v>
      </c>
      <c r="O104" s="4"/>
    </row>
    <row r="105" spans="2:15" x14ac:dyDescent="0.2">
      <c r="B105" s="4" t="s">
        <v>129</v>
      </c>
      <c r="O105" s="60"/>
    </row>
    <row r="106" spans="2:15" x14ac:dyDescent="0.2">
      <c r="B106" s="4" t="s">
        <v>130</v>
      </c>
      <c r="O106" s="60"/>
    </row>
    <row r="107" spans="2:15" x14ac:dyDescent="0.2">
      <c r="B107" s="4" t="s">
        <v>131</v>
      </c>
      <c r="O107" s="60"/>
    </row>
    <row r="108" spans="2:15" x14ac:dyDescent="0.2">
      <c r="B108" s="1" t="s">
        <v>132</v>
      </c>
      <c r="O108" s="60"/>
    </row>
    <row r="109" spans="2:15" x14ac:dyDescent="0.2">
      <c r="B109" s="1" t="s">
        <v>133</v>
      </c>
      <c r="O109" s="60"/>
    </row>
    <row r="110" spans="2:15" x14ac:dyDescent="0.2">
      <c r="B110" s="1" t="s">
        <v>134</v>
      </c>
      <c r="F110" s="4" t="s">
        <v>135</v>
      </c>
      <c r="O110" s="60"/>
    </row>
    <row r="111" spans="2:15" x14ac:dyDescent="0.2">
      <c r="B111" s="1" t="s">
        <v>136</v>
      </c>
      <c r="F111" s="4" t="s">
        <v>137</v>
      </c>
      <c r="O111" s="60"/>
    </row>
    <row r="112" spans="2:15" x14ac:dyDescent="0.2">
      <c r="B112" s="1" t="s">
        <v>138</v>
      </c>
      <c r="F112" s="4" t="s">
        <v>139</v>
      </c>
      <c r="O112" s="4"/>
    </row>
    <row r="113" spans="2:15" x14ac:dyDescent="0.2">
      <c r="B113" s="4" t="s">
        <v>135</v>
      </c>
      <c r="F113" s="1" t="s">
        <v>140</v>
      </c>
      <c r="O113" s="4"/>
    </row>
    <row r="114" spans="2:15" x14ac:dyDescent="0.2">
      <c r="B114" s="4" t="s">
        <v>137</v>
      </c>
      <c r="F114" s="1" t="s">
        <v>141</v>
      </c>
      <c r="O114" s="60"/>
    </row>
    <row r="115" spans="2:15" x14ac:dyDescent="0.2">
      <c r="B115" s="4" t="s">
        <v>139</v>
      </c>
      <c r="F115" s="1" t="s">
        <v>142</v>
      </c>
      <c r="O115" s="60"/>
    </row>
    <row r="116" spans="2:15" x14ac:dyDescent="0.2">
      <c r="B116" s="1" t="s">
        <v>140</v>
      </c>
      <c r="O116" s="60"/>
    </row>
    <row r="117" spans="2:15" x14ac:dyDescent="0.2">
      <c r="B117" s="1" t="s">
        <v>141</v>
      </c>
      <c r="O117" s="4"/>
    </row>
    <row r="118" spans="2:15" x14ac:dyDescent="0.2">
      <c r="B118" s="1" t="s">
        <v>142</v>
      </c>
      <c r="O118" s="4"/>
    </row>
    <row r="119" spans="2:15" x14ac:dyDescent="0.2">
      <c r="B119" s="1" t="s">
        <v>143</v>
      </c>
      <c r="O119" s="4"/>
    </row>
    <row r="120" spans="2:15" x14ac:dyDescent="0.2">
      <c r="B120" s="1" t="s">
        <v>144</v>
      </c>
      <c r="O120" s="60"/>
    </row>
    <row r="121" spans="2:15" x14ac:dyDescent="0.2">
      <c r="B121" s="4" t="s">
        <v>145</v>
      </c>
      <c r="O121" s="4"/>
    </row>
    <row r="122" spans="2:15" x14ac:dyDescent="0.2">
      <c r="B122" s="1" t="s">
        <v>146</v>
      </c>
      <c r="O122" s="4"/>
    </row>
    <row r="123" spans="2:15" x14ac:dyDescent="0.2">
      <c r="B123" s="1" t="s">
        <v>147</v>
      </c>
      <c r="O123" s="60"/>
    </row>
    <row r="124" spans="2:15" x14ac:dyDescent="0.2">
      <c r="B124" s="1" t="s">
        <v>148</v>
      </c>
      <c r="O124" s="60"/>
    </row>
    <row r="125" spans="2:15" x14ac:dyDescent="0.2">
      <c r="B125" s="1" t="s">
        <v>149</v>
      </c>
      <c r="O125" s="4"/>
    </row>
    <row r="126" spans="2:15" x14ac:dyDescent="0.2">
      <c r="B126" s="4" t="s">
        <v>150</v>
      </c>
      <c r="O126" s="4"/>
    </row>
    <row r="127" spans="2:15" x14ac:dyDescent="0.2">
      <c r="B127" s="4" t="s">
        <v>151</v>
      </c>
      <c r="O127" s="60"/>
    </row>
    <row r="128" spans="2:15" x14ac:dyDescent="0.2">
      <c r="B128" s="1" t="s">
        <v>152</v>
      </c>
      <c r="O128" s="4"/>
    </row>
    <row r="129" spans="2:15" x14ac:dyDescent="0.2">
      <c r="B129" s="1" t="s">
        <v>153</v>
      </c>
      <c r="O129" s="4"/>
    </row>
    <row r="130" spans="2:15" x14ac:dyDescent="0.2">
      <c r="B130" s="1" t="s">
        <v>154</v>
      </c>
      <c r="O130" s="4"/>
    </row>
    <row r="131" spans="2:15" x14ac:dyDescent="0.2">
      <c r="B131" s="4" t="s">
        <v>155</v>
      </c>
      <c r="O131" s="4"/>
    </row>
    <row r="132" spans="2:15" x14ac:dyDescent="0.2">
      <c r="B132" s="1" t="s">
        <v>156</v>
      </c>
      <c r="O132" s="4"/>
    </row>
    <row r="133" spans="2:15" x14ac:dyDescent="0.2">
      <c r="B133" s="1" t="s">
        <v>157</v>
      </c>
      <c r="O133" s="4"/>
    </row>
    <row r="134" spans="2:15" x14ac:dyDescent="0.2">
      <c r="B134" s="1" t="s">
        <v>158</v>
      </c>
      <c r="O134" s="4"/>
    </row>
    <row r="135" spans="2:15" x14ac:dyDescent="0.2">
      <c r="B135" s="4" t="s">
        <v>159</v>
      </c>
      <c r="O135" s="4"/>
    </row>
    <row r="136" spans="2:15" x14ac:dyDescent="0.2">
      <c r="B136" s="1" t="s">
        <v>160</v>
      </c>
      <c r="O136" s="60"/>
    </row>
    <row r="137" spans="2:15" x14ac:dyDescent="0.2">
      <c r="B137" s="1" t="s">
        <v>161</v>
      </c>
      <c r="O137" s="60"/>
    </row>
    <row r="138" spans="2:15" x14ac:dyDescent="0.2">
      <c r="B138" s="1" t="s">
        <v>162</v>
      </c>
      <c r="O138" s="60"/>
    </row>
    <row r="139" spans="2:15" x14ac:dyDescent="0.2">
      <c r="B139" s="4" t="s">
        <v>163</v>
      </c>
      <c r="O139" s="60"/>
    </row>
    <row r="140" spans="2:15" x14ac:dyDescent="0.2">
      <c r="B140" s="4" t="s">
        <v>164</v>
      </c>
      <c r="O140" s="60"/>
    </row>
    <row r="141" spans="2:15" x14ac:dyDescent="0.2">
      <c r="B141" s="4" t="s">
        <v>165</v>
      </c>
      <c r="O141" s="60"/>
    </row>
    <row r="142" spans="2:15" x14ac:dyDescent="0.2">
      <c r="B142" s="1" t="s">
        <v>166</v>
      </c>
      <c r="O142" s="60"/>
    </row>
    <row r="143" spans="2:15" x14ac:dyDescent="0.2">
      <c r="B143" s="1" t="s">
        <v>167</v>
      </c>
      <c r="O143" s="60"/>
    </row>
    <row r="144" spans="2:15" x14ac:dyDescent="0.2">
      <c r="B144" s="1" t="s">
        <v>168</v>
      </c>
      <c r="O144" s="60"/>
    </row>
    <row r="145" spans="2:15" x14ac:dyDescent="0.2">
      <c r="B145" s="1" t="s">
        <v>169</v>
      </c>
      <c r="O145" s="60"/>
    </row>
    <row r="146" spans="2:15" x14ac:dyDescent="0.2">
      <c r="B146" s="1" t="s">
        <v>170</v>
      </c>
      <c r="O146" s="60"/>
    </row>
    <row r="147" spans="2:15" x14ac:dyDescent="0.2">
      <c r="B147" s="1" t="s">
        <v>171</v>
      </c>
      <c r="O147" s="60"/>
    </row>
    <row r="148" spans="2:15" x14ac:dyDescent="0.2">
      <c r="B148" s="1" t="s">
        <v>172</v>
      </c>
      <c r="O148" s="60"/>
    </row>
    <row r="149" spans="2:15" x14ac:dyDescent="0.2">
      <c r="B149" s="1" t="s">
        <v>173</v>
      </c>
      <c r="O149" s="60"/>
    </row>
    <row r="150" spans="2:15" x14ac:dyDescent="0.2">
      <c r="B150" s="1" t="s">
        <v>174</v>
      </c>
      <c r="O150" s="60"/>
    </row>
    <row r="151" spans="2:15" x14ac:dyDescent="0.2">
      <c r="B151" s="1" t="s">
        <v>175</v>
      </c>
      <c r="O151" s="60"/>
    </row>
    <row r="152" spans="2:15" x14ac:dyDescent="0.2">
      <c r="B152" s="1" t="s">
        <v>176</v>
      </c>
      <c r="O152" s="4"/>
    </row>
    <row r="153" spans="2:15" x14ac:dyDescent="0.2">
      <c r="B153" s="1" t="s">
        <v>177</v>
      </c>
      <c r="O153" s="60"/>
    </row>
    <row r="154" spans="2:15" x14ac:dyDescent="0.2">
      <c r="B154" s="1" t="s">
        <v>178</v>
      </c>
      <c r="O154" s="60"/>
    </row>
    <row r="155" spans="2:15" x14ac:dyDescent="0.2">
      <c r="B155" s="1" t="s">
        <v>179</v>
      </c>
      <c r="O155" s="60"/>
    </row>
    <row r="156" spans="2:15" x14ac:dyDescent="0.2">
      <c r="B156" s="1" t="s">
        <v>180</v>
      </c>
      <c r="O156" s="60"/>
    </row>
    <row r="157" spans="2:15" x14ac:dyDescent="0.2">
      <c r="B157" s="1" t="s">
        <v>181</v>
      </c>
      <c r="O157" s="60"/>
    </row>
    <row r="158" spans="2:15" x14ac:dyDescent="0.2">
      <c r="B158" s="1" t="s">
        <v>182</v>
      </c>
      <c r="O158" s="60"/>
    </row>
    <row r="159" spans="2:15" x14ac:dyDescent="0.2">
      <c r="B159" s="4" t="s">
        <v>183</v>
      </c>
      <c r="O159" s="60"/>
    </row>
    <row r="160" spans="2:15" x14ac:dyDescent="0.2">
      <c r="B160" s="1" t="s">
        <v>184</v>
      </c>
      <c r="O160" s="60"/>
    </row>
    <row r="161" spans="2:23" x14ac:dyDescent="0.2">
      <c r="B161" s="1" t="s">
        <v>185</v>
      </c>
      <c r="O161" s="60"/>
    </row>
    <row r="162" spans="2:23" x14ac:dyDescent="0.2">
      <c r="B162" s="1" t="s">
        <v>186</v>
      </c>
      <c r="O162" s="4"/>
    </row>
    <row r="163" spans="2:23" x14ac:dyDescent="0.2">
      <c r="B163" s="1" t="s">
        <v>187</v>
      </c>
      <c r="C163" s="4" t="s">
        <v>188</v>
      </c>
      <c r="D163" s="96"/>
      <c r="O163" s="60"/>
    </row>
    <row r="164" spans="2:23" x14ac:dyDescent="0.2">
      <c r="B164" s="1" t="s">
        <v>189</v>
      </c>
      <c r="C164" s="4"/>
      <c r="D164" s="96"/>
      <c r="E164" s="4"/>
      <c r="F164" s="4"/>
      <c r="J164" s="4"/>
      <c r="K164" s="4"/>
      <c r="L164" s="4"/>
      <c r="M164" s="4"/>
      <c r="O164" s="60"/>
    </row>
    <row r="165" spans="2:23" x14ac:dyDescent="0.2">
      <c r="B165" s="1" t="s">
        <v>190</v>
      </c>
      <c r="C165" s="97" t="s">
        <v>191</v>
      </c>
      <c r="D165" s="98"/>
      <c r="E165" s="4"/>
      <c r="F165" s="4"/>
      <c r="J165" s="4"/>
      <c r="K165" s="4"/>
      <c r="L165" s="4"/>
      <c r="M165" s="4"/>
      <c r="O165" s="4"/>
    </row>
    <row r="166" spans="2:23" x14ac:dyDescent="0.2">
      <c r="B166" s="4" t="s">
        <v>131</v>
      </c>
      <c r="C166" s="97" t="s">
        <v>192</v>
      </c>
      <c r="D166" s="98"/>
      <c r="E166" s="4"/>
      <c r="F166" s="4"/>
      <c r="J166" s="4"/>
      <c r="K166" s="4"/>
      <c r="L166" s="4"/>
      <c r="M166" s="4"/>
      <c r="O166" s="4"/>
    </row>
    <row r="167" spans="2:23" x14ac:dyDescent="0.2">
      <c r="B167" s="97" t="s">
        <v>193</v>
      </c>
      <c r="C167" s="4"/>
      <c r="D167" s="96"/>
      <c r="E167" s="4"/>
      <c r="F167" s="4"/>
      <c r="I167" s="4"/>
      <c r="J167" s="4"/>
      <c r="K167" s="4"/>
      <c r="L167" s="4"/>
      <c r="M167" s="4"/>
      <c r="O167" s="60"/>
    </row>
    <row r="168" spans="2:23" x14ac:dyDescent="0.2">
      <c r="B168" s="97" t="s">
        <v>194</v>
      </c>
      <c r="C168" s="4" t="s">
        <v>195</v>
      </c>
      <c r="D168" s="96"/>
      <c r="E168" s="4"/>
      <c r="F168" s="4"/>
      <c r="I168" s="4"/>
      <c r="J168" s="4"/>
      <c r="K168" s="4"/>
      <c r="L168" s="4"/>
      <c r="M168" s="4"/>
      <c r="N168" s="4"/>
      <c r="O168" s="60"/>
    </row>
    <row r="169" spans="2:23" x14ac:dyDescent="0.2">
      <c r="B169" s="97" t="s">
        <v>196</v>
      </c>
      <c r="C169" s="4"/>
      <c r="D169" s="96"/>
      <c r="E169" s="4"/>
      <c r="F169" s="4"/>
      <c r="I169" s="4"/>
      <c r="J169" s="4"/>
      <c r="K169" s="4"/>
      <c r="L169" s="4"/>
      <c r="M169" s="4"/>
      <c r="N169" s="4"/>
      <c r="O169" s="4"/>
    </row>
    <row r="170" spans="2:23" x14ac:dyDescent="0.2">
      <c r="B170" s="4" t="s">
        <v>197</v>
      </c>
      <c r="C170" s="4"/>
      <c r="D170" s="96"/>
      <c r="E170" s="4"/>
      <c r="F170" s="4"/>
      <c r="I170" s="4"/>
      <c r="J170" s="4"/>
      <c r="K170" s="4"/>
      <c r="L170" s="4"/>
      <c r="M170" s="4"/>
      <c r="N170" s="4"/>
      <c r="O170" s="4"/>
    </row>
    <row r="171" spans="2:23" x14ac:dyDescent="0.2">
      <c r="B171" s="4" t="s">
        <v>198</v>
      </c>
      <c r="C171" s="4"/>
      <c r="D171" s="96"/>
      <c r="E171" s="4"/>
      <c r="F171" s="4"/>
      <c r="G171" s="4"/>
      <c r="I171" s="4"/>
      <c r="J171" s="4"/>
      <c r="K171" s="4"/>
      <c r="L171" s="4"/>
      <c r="M171" s="4"/>
      <c r="N171" s="4"/>
      <c r="O171" s="4"/>
    </row>
    <row r="172" spans="2:23" x14ac:dyDescent="0.2">
      <c r="B172" s="4"/>
      <c r="C172" s="4"/>
      <c r="D172" s="96"/>
      <c r="E172" s="4"/>
      <c r="F172" s="4"/>
      <c r="G172" s="4"/>
      <c r="I172" s="4"/>
      <c r="J172" s="4"/>
      <c r="K172" s="4"/>
      <c r="L172" s="4"/>
      <c r="M172" s="4"/>
      <c r="N172" s="4"/>
      <c r="O172" s="4"/>
    </row>
    <row r="173" spans="2:23" x14ac:dyDescent="0.2">
      <c r="B173" s="4"/>
      <c r="C173" s="4"/>
      <c r="D173" s="96"/>
      <c r="E173" s="4"/>
      <c r="F173" s="4"/>
      <c r="G173" s="4"/>
      <c r="I173" s="4"/>
      <c r="J173" s="4"/>
      <c r="K173" s="4"/>
      <c r="L173" s="4"/>
      <c r="M173" s="4"/>
      <c r="N173" s="4"/>
      <c r="O173" s="4"/>
    </row>
    <row r="174" spans="2:23" s="4" customFormat="1" x14ac:dyDescent="0.2">
      <c r="D174" s="96"/>
      <c r="H174" s="10"/>
      <c r="Q174" s="1"/>
      <c r="R174" s="1"/>
      <c r="S174" s="1"/>
      <c r="T174" s="11"/>
      <c r="U174" s="1"/>
      <c r="V174" s="1"/>
      <c r="W174" s="1"/>
    </row>
    <row r="175" spans="2:23" s="4" customFormat="1" x14ac:dyDescent="0.2">
      <c r="D175" s="96"/>
      <c r="H175" s="10"/>
      <c r="Q175" s="1"/>
      <c r="R175" s="1"/>
      <c r="S175" s="1"/>
      <c r="T175" s="11"/>
      <c r="U175" s="1"/>
      <c r="V175" s="1"/>
      <c r="W175" s="1"/>
    </row>
    <row r="176" spans="2:23" s="4" customFormat="1" x14ac:dyDescent="0.2">
      <c r="D176" s="96"/>
      <c r="H176" s="10"/>
      <c r="Q176" s="1"/>
      <c r="T176" s="99"/>
    </row>
    <row r="177" spans="2:23" s="4" customFormat="1" x14ac:dyDescent="0.2">
      <c r="C177" s="1"/>
      <c r="D177" s="29"/>
      <c r="E177" s="10"/>
      <c r="F177" s="10"/>
      <c r="H177" s="10"/>
      <c r="J177" s="1"/>
      <c r="K177" s="1"/>
      <c r="L177" s="1"/>
      <c r="M177" s="1"/>
      <c r="Q177" s="1"/>
      <c r="T177" s="99"/>
    </row>
    <row r="178" spans="2:23" s="4" customFormat="1" x14ac:dyDescent="0.2">
      <c r="C178" s="1"/>
      <c r="D178" s="29"/>
      <c r="E178" s="10"/>
      <c r="F178" s="10"/>
      <c r="H178" s="10"/>
      <c r="J178" s="1"/>
      <c r="K178" s="1"/>
      <c r="L178" s="1"/>
      <c r="M178" s="1"/>
      <c r="Q178" s="1"/>
      <c r="T178" s="99"/>
    </row>
    <row r="179" spans="2:23" s="4" customFormat="1" x14ac:dyDescent="0.2">
      <c r="C179" s="1"/>
      <c r="D179" s="29"/>
      <c r="E179" s="10"/>
      <c r="F179" s="10"/>
      <c r="H179" s="10"/>
      <c r="J179" s="1"/>
      <c r="K179" s="1"/>
      <c r="L179" s="1"/>
      <c r="M179" s="1"/>
      <c r="Q179" s="1"/>
      <c r="T179" s="99"/>
    </row>
    <row r="180" spans="2:23" s="4" customFormat="1" x14ac:dyDescent="0.2">
      <c r="B180" s="1"/>
      <c r="C180" s="1"/>
      <c r="D180" s="29"/>
      <c r="E180" s="10"/>
      <c r="F180" s="10"/>
      <c r="H180" s="10"/>
      <c r="I180" s="1"/>
      <c r="J180" s="1"/>
      <c r="K180" s="1"/>
      <c r="L180" s="1"/>
      <c r="M180" s="1"/>
      <c r="T180" s="99"/>
    </row>
    <row r="181" spans="2:23" s="4" customFormat="1" x14ac:dyDescent="0.2">
      <c r="B181" s="1"/>
      <c r="C181" s="1"/>
      <c r="D181" s="29"/>
      <c r="E181" s="10"/>
      <c r="F181" s="10"/>
      <c r="I181" s="1"/>
      <c r="J181" s="1"/>
      <c r="K181" s="1"/>
      <c r="L181" s="1"/>
      <c r="M181" s="1"/>
      <c r="N181" s="1"/>
      <c r="T181" s="99"/>
    </row>
    <row r="182" spans="2:23" s="4" customFormat="1" x14ac:dyDescent="0.2">
      <c r="B182" s="1"/>
      <c r="C182" s="1"/>
      <c r="D182" s="29"/>
      <c r="E182" s="10"/>
      <c r="F182" s="10"/>
      <c r="I182" s="1"/>
      <c r="J182" s="1"/>
      <c r="K182" s="1"/>
      <c r="L182" s="1"/>
      <c r="M182" s="1"/>
      <c r="N182" s="1"/>
      <c r="T182" s="99"/>
    </row>
    <row r="183" spans="2:23" s="4" customFormat="1" x14ac:dyDescent="0.2">
      <c r="B183" s="1"/>
      <c r="C183" s="1"/>
      <c r="D183" s="29"/>
      <c r="E183" s="10"/>
      <c r="F183" s="10"/>
      <c r="I183" s="1"/>
      <c r="J183" s="1"/>
      <c r="K183" s="1"/>
      <c r="L183" s="1"/>
      <c r="M183" s="1"/>
      <c r="N183" s="1"/>
      <c r="T183" s="99"/>
    </row>
    <row r="184" spans="2:23" s="4" customFormat="1" x14ac:dyDescent="0.2">
      <c r="B184" s="1"/>
      <c r="C184" s="1"/>
      <c r="D184" s="29"/>
      <c r="E184" s="10"/>
      <c r="F184" s="10"/>
      <c r="G184" s="10"/>
      <c r="I184" s="1"/>
      <c r="J184" s="1"/>
      <c r="K184" s="1"/>
      <c r="L184" s="1"/>
      <c r="M184" s="1"/>
      <c r="N184" s="1"/>
      <c r="T184" s="99"/>
    </row>
    <row r="185" spans="2:23" s="4" customFormat="1" x14ac:dyDescent="0.2">
      <c r="B185" s="1"/>
      <c r="C185" s="1"/>
      <c r="D185" s="29"/>
      <c r="E185" s="10"/>
      <c r="F185" s="10"/>
      <c r="G185" s="10"/>
      <c r="I185" s="1"/>
      <c r="J185" s="1"/>
      <c r="K185" s="1"/>
      <c r="L185" s="1"/>
      <c r="M185" s="1"/>
      <c r="N185" s="1"/>
      <c r="T185" s="99"/>
    </row>
    <row r="186" spans="2:23" s="4" customFormat="1" x14ac:dyDescent="0.2">
      <c r="B186" s="1"/>
      <c r="C186" s="1"/>
      <c r="D186" s="29"/>
      <c r="E186" s="10"/>
      <c r="F186" s="10"/>
      <c r="G186" s="10"/>
      <c r="I186" s="1"/>
      <c r="J186" s="1"/>
      <c r="K186" s="1"/>
      <c r="L186" s="1"/>
      <c r="M186" s="1"/>
      <c r="N186" s="1"/>
      <c r="T186" s="99"/>
    </row>
    <row r="187" spans="2:23" x14ac:dyDescent="0.2">
      <c r="H187" s="4"/>
      <c r="O187" s="60"/>
      <c r="Q187" s="4"/>
      <c r="R187" s="4"/>
      <c r="S187" s="4"/>
      <c r="T187" s="99"/>
      <c r="U187" s="4"/>
      <c r="V187" s="4"/>
      <c r="W187" s="4"/>
    </row>
    <row r="188" spans="2:23" x14ac:dyDescent="0.2">
      <c r="H188" s="4"/>
      <c r="O188" s="60"/>
      <c r="Q188" s="4"/>
      <c r="R188" s="4"/>
      <c r="S188" s="4"/>
      <c r="T188" s="99"/>
      <c r="U188" s="4"/>
      <c r="V188" s="4"/>
      <c r="W188" s="4"/>
    </row>
    <row r="189" spans="2:23" x14ac:dyDescent="0.2">
      <c r="H189" s="4"/>
      <c r="O189" s="60"/>
      <c r="Q189" s="4"/>
    </row>
    <row r="190" spans="2:23" x14ac:dyDescent="0.2">
      <c r="H190" s="4"/>
      <c r="O190" s="4"/>
      <c r="Q190" s="4"/>
    </row>
    <row r="191" spans="2:23" x14ac:dyDescent="0.2">
      <c r="H191" s="4"/>
      <c r="O191" s="60"/>
      <c r="Q191" s="4"/>
    </row>
    <row r="192" spans="2:23" x14ac:dyDescent="0.2">
      <c r="H192" s="4"/>
      <c r="O192" s="4"/>
      <c r="Q192" s="4"/>
    </row>
    <row r="193" spans="8:15" x14ac:dyDescent="0.2">
      <c r="H193" s="4"/>
      <c r="O193" s="4"/>
    </row>
    <row r="194" spans="8:15" x14ac:dyDescent="0.2">
      <c r="O194" s="4"/>
    </row>
    <row r="195" spans="8:15" x14ac:dyDescent="0.2">
      <c r="O195" s="4"/>
    </row>
    <row r="196" spans="8:15" x14ac:dyDescent="0.2">
      <c r="O196" s="4"/>
    </row>
    <row r="197" spans="8:15" x14ac:dyDescent="0.2">
      <c r="O197" s="60"/>
    </row>
    <row r="198" spans="8:15" x14ac:dyDescent="0.2">
      <c r="O198" s="60"/>
    </row>
    <row r="199" spans="8:15" x14ac:dyDescent="0.2">
      <c r="O199" s="4"/>
    </row>
    <row r="200" spans="8:15" x14ac:dyDescent="0.2">
      <c r="O200" s="60"/>
    </row>
    <row r="201" spans="8:15" x14ac:dyDescent="0.2">
      <c r="O201" s="4"/>
    </row>
    <row r="202" spans="8:15" x14ac:dyDescent="0.2">
      <c r="O202" s="4"/>
    </row>
    <row r="203" spans="8:15" x14ac:dyDescent="0.2">
      <c r="O203" s="60"/>
    </row>
    <row r="204" spans="8:15" x14ac:dyDescent="0.2">
      <c r="O204" s="4"/>
    </row>
    <row r="205" spans="8:15" x14ac:dyDescent="0.2">
      <c r="O205" s="4"/>
    </row>
    <row r="206" spans="8:15" x14ac:dyDescent="0.2">
      <c r="O206" s="4"/>
    </row>
    <row r="207" spans="8:15" x14ac:dyDescent="0.2">
      <c r="O207" s="4"/>
    </row>
    <row r="208" spans="8:15" x14ac:dyDescent="0.2">
      <c r="O208" s="4"/>
    </row>
    <row r="209" spans="15:15" x14ac:dyDescent="0.2">
      <c r="O209" s="4"/>
    </row>
    <row r="210" spans="15:15" x14ac:dyDescent="0.2">
      <c r="O210" s="4"/>
    </row>
    <row r="211" spans="15:15" x14ac:dyDescent="0.2">
      <c r="O211" s="60"/>
    </row>
    <row r="212" spans="15:15" x14ac:dyDescent="0.2">
      <c r="O212" s="4"/>
    </row>
    <row r="213" spans="15:15" x14ac:dyDescent="0.2">
      <c r="O213" s="4"/>
    </row>
    <row r="214" spans="15:15" x14ac:dyDescent="0.2">
      <c r="O214" s="4"/>
    </row>
    <row r="215" spans="15:15" x14ac:dyDescent="0.2">
      <c r="O215" s="4"/>
    </row>
    <row r="216" spans="15:15" x14ac:dyDescent="0.2">
      <c r="O216" s="4"/>
    </row>
    <row r="217" spans="15:15" x14ac:dyDescent="0.2">
      <c r="O217" s="60"/>
    </row>
    <row r="218" spans="15:15" x14ac:dyDescent="0.2">
      <c r="O218" s="4"/>
    </row>
    <row r="219" spans="15:15" x14ac:dyDescent="0.2">
      <c r="O219" s="60"/>
    </row>
    <row r="220" spans="15:15" x14ac:dyDescent="0.2">
      <c r="O220" s="4"/>
    </row>
    <row r="221" spans="15:15" x14ac:dyDescent="0.2">
      <c r="O221" s="60"/>
    </row>
    <row r="222" spans="15:15" x14ac:dyDescent="0.2">
      <c r="O222" s="4"/>
    </row>
    <row r="223" spans="15:15" x14ac:dyDescent="0.2">
      <c r="O223" s="4"/>
    </row>
    <row r="224" spans="15:15" x14ac:dyDescent="0.2">
      <c r="O224" s="60"/>
    </row>
    <row r="225" spans="15:15" x14ac:dyDescent="0.2">
      <c r="O225" s="60"/>
    </row>
    <row r="226" spans="15:15" x14ac:dyDescent="0.2">
      <c r="O226" s="4"/>
    </row>
    <row r="227" spans="15:15" x14ac:dyDescent="0.2">
      <c r="O227" s="4"/>
    </row>
    <row r="228" spans="15:15" x14ac:dyDescent="0.2">
      <c r="O228" s="4"/>
    </row>
    <row r="229" spans="15:15" x14ac:dyDescent="0.2">
      <c r="O229" s="4"/>
    </row>
    <row r="230" spans="15:15" x14ac:dyDescent="0.2">
      <c r="O230" s="60"/>
    </row>
    <row r="231" spans="15:15" x14ac:dyDescent="0.2">
      <c r="O231" s="4"/>
    </row>
    <row r="232" spans="15:15" x14ac:dyDescent="0.2">
      <c r="O232" s="4"/>
    </row>
    <row r="233" spans="15:15" x14ac:dyDescent="0.2">
      <c r="O233" s="4"/>
    </row>
    <row r="234" spans="15:15" x14ac:dyDescent="0.2">
      <c r="O234" s="4"/>
    </row>
    <row r="235" spans="15:15" x14ac:dyDescent="0.2">
      <c r="O235" s="4"/>
    </row>
    <row r="236" spans="15:15" x14ac:dyDescent="0.2">
      <c r="O236" s="4"/>
    </row>
    <row r="237" spans="15:15" x14ac:dyDescent="0.2">
      <c r="O237" s="4"/>
    </row>
    <row r="238" spans="15:15" x14ac:dyDescent="0.2">
      <c r="O238" s="4"/>
    </row>
    <row r="239" spans="15:15" x14ac:dyDescent="0.2">
      <c r="O239" s="4"/>
    </row>
    <row r="240" spans="15:15" x14ac:dyDescent="0.2">
      <c r="O240" s="4"/>
    </row>
    <row r="241" spans="15:15" x14ac:dyDescent="0.2">
      <c r="O241" s="4"/>
    </row>
    <row r="242" spans="15:15" x14ac:dyDescent="0.2">
      <c r="O242" s="4"/>
    </row>
    <row r="243" spans="15:15" x14ac:dyDescent="0.2">
      <c r="O243" s="4"/>
    </row>
    <row r="244" spans="15:15" x14ac:dyDescent="0.2">
      <c r="O244" s="4"/>
    </row>
    <row r="245" spans="15:15" x14ac:dyDescent="0.2">
      <c r="O245" s="4"/>
    </row>
    <row r="246" spans="15:15" x14ac:dyDescent="0.2">
      <c r="O246" s="60"/>
    </row>
    <row r="247" spans="15:15" x14ac:dyDescent="0.2">
      <c r="O247" s="60"/>
    </row>
    <row r="248" spans="15:15" x14ac:dyDescent="0.2">
      <c r="O248" s="60"/>
    </row>
    <row r="249" spans="15:15" x14ac:dyDescent="0.2">
      <c r="O249" s="4"/>
    </row>
    <row r="250" spans="15:15" x14ac:dyDescent="0.2">
      <c r="O250" s="4"/>
    </row>
    <row r="251" spans="15:15" x14ac:dyDescent="0.2">
      <c r="O251" s="60"/>
    </row>
    <row r="252" spans="15:15" x14ac:dyDescent="0.2">
      <c r="O252" s="60"/>
    </row>
    <row r="253" spans="15:15" x14ac:dyDescent="0.2">
      <c r="O253" s="60"/>
    </row>
    <row r="254" spans="15:15" x14ac:dyDescent="0.2">
      <c r="O254" s="60"/>
    </row>
    <row r="255" spans="15:15" x14ac:dyDescent="0.2">
      <c r="O255" s="60"/>
    </row>
    <row r="256" spans="15:15" x14ac:dyDescent="0.2">
      <c r="O256" s="4"/>
    </row>
    <row r="257" spans="15:15" x14ac:dyDescent="0.2">
      <c r="O257" s="60"/>
    </row>
    <row r="258" spans="15:15" x14ac:dyDescent="0.2">
      <c r="O258" s="60"/>
    </row>
    <row r="259" spans="15:15" x14ac:dyDescent="0.2">
      <c r="O259" s="4"/>
    </row>
    <row r="260" spans="15:15" x14ac:dyDescent="0.2">
      <c r="O260" s="4"/>
    </row>
    <row r="261" spans="15:15" x14ac:dyDescent="0.2">
      <c r="O261" s="4"/>
    </row>
    <row r="262" spans="15:15" x14ac:dyDescent="0.2">
      <c r="O262" s="4"/>
    </row>
    <row r="263" spans="15:15" x14ac:dyDescent="0.2">
      <c r="O263" s="60"/>
    </row>
    <row r="264" spans="15:15" x14ac:dyDescent="0.2">
      <c r="O264" s="60"/>
    </row>
    <row r="265" spans="15:15" x14ac:dyDescent="0.2">
      <c r="O265" s="4"/>
    </row>
    <row r="266" spans="15:15" x14ac:dyDescent="0.2">
      <c r="O266" s="60"/>
    </row>
    <row r="267" spans="15:15" x14ac:dyDescent="0.2">
      <c r="O267" s="60"/>
    </row>
    <row r="268" spans="15:15" x14ac:dyDescent="0.2">
      <c r="O268" s="4"/>
    </row>
    <row r="269" spans="15:15" x14ac:dyDescent="0.2">
      <c r="O269" s="60"/>
    </row>
    <row r="270" spans="15:15" x14ac:dyDescent="0.2">
      <c r="O270" s="60"/>
    </row>
    <row r="271" spans="15:15" x14ac:dyDescent="0.2">
      <c r="O271" s="4"/>
    </row>
    <row r="272" spans="15:15" x14ac:dyDescent="0.2">
      <c r="O272" s="4"/>
    </row>
    <row r="273" spans="15:15" x14ac:dyDescent="0.2">
      <c r="O273" s="4"/>
    </row>
    <row r="274" spans="15:15" x14ac:dyDescent="0.2">
      <c r="O274" s="4"/>
    </row>
    <row r="275" spans="15:15" x14ac:dyDescent="0.2">
      <c r="O275" s="4"/>
    </row>
    <row r="276" spans="15:15" x14ac:dyDescent="0.2">
      <c r="O276" s="60"/>
    </row>
    <row r="277" spans="15:15" x14ac:dyDescent="0.2">
      <c r="O277" s="60"/>
    </row>
    <row r="278" spans="15:15" x14ac:dyDescent="0.2">
      <c r="O278" s="4"/>
    </row>
    <row r="279" spans="15:15" x14ac:dyDescent="0.2">
      <c r="O279" s="60"/>
    </row>
    <row r="280" spans="15:15" x14ac:dyDescent="0.2">
      <c r="O280" s="60"/>
    </row>
    <row r="281" spans="15:15" x14ac:dyDescent="0.2">
      <c r="O281" s="60"/>
    </row>
    <row r="282" spans="15:15" x14ac:dyDescent="0.2">
      <c r="O282" s="60"/>
    </row>
    <row r="283" spans="15:15" x14ac:dyDescent="0.2">
      <c r="O283" s="60"/>
    </row>
    <row r="284" spans="15:15" x14ac:dyDescent="0.2">
      <c r="O284" s="60"/>
    </row>
    <row r="285" spans="15:15" x14ac:dyDescent="0.2">
      <c r="O285" s="4"/>
    </row>
    <row r="286" spans="15:15" x14ac:dyDescent="0.2">
      <c r="O286" s="60"/>
    </row>
    <row r="287" spans="15:15" x14ac:dyDescent="0.2">
      <c r="O287" s="60"/>
    </row>
    <row r="288" spans="15:15" x14ac:dyDescent="0.2">
      <c r="O288" s="4"/>
    </row>
    <row r="289" spans="15:15" x14ac:dyDescent="0.2">
      <c r="O289" s="60"/>
    </row>
    <row r="290" spans="15:15" x14ac:dyDescent="0.2">
      <c r="O290" s="60"/>
    </row>
    <row r="291" spans="15:15" x14ac:dyDescent="0.2">
      <c r="O291" s="4"/>
    </row>
    <row r="292" spans="15:15" x14ac:dyDescent="0.2">
      <c r="O292" s="4"/>
    </row>
    <row r="293" spans="15:15" x14ac:dyDescent="0.2">
      <c r="O293" s="4"/>
    </row>
    <row r="294" spans="15:15" x14ac:dyDescent="0.2">
      <c r="O294" s="4"/>
    </row>
    <row r="295" spans="15:15" x14ac:dyDescent="0.2">
      <c r="O295" s="4"/>
    </row>
    <row r="296" spans="15:15" x14ac:dyDescent="0.2">
      <c r="O296" s="4"/>
    </row>
    <row r="297" spans="15:15" x14ac:dyDescent="0.2">
      <c r="O297" s="4"/>
    </row>
    <row r="298" spans="15:15" x14ac:dyDescent="0.2">
      <c r="O298" s="4"/>
    </row>
    <row r="299" spans="15:15" x14ac:dyDescent="0.2">
      <c r="O299" s="4"/>
    </row>
    <row r="300" spans="15:15" x14ac:dyDescent="0.2">
      <c r="O300" s="4"/>
    </row>
    <row r="301" spans="15:15" x14ac:dyDescent="0.2">
      <c r="O301" s="4"/>
    </row>
    <row r="302" spans="15:15" x14ac:dyDescent="0.2">
      <c r="O302" s="4"/>
    </row>
    <row r="303" spans="15:15" x14ac:dyDescent="0.2">
      <c r="O303" s="60"/>
    </row>
    <row r="304" spans="15:15" x14ac:dyDescent="0.2">
      <c r="O304" s="60"/>
    </row>
    <row r="305" spans="15:15" x14ac:dyDescent="0.2">
      <c r="O305" s="60"/>
    </row>
    <row r="306" spans="15:15" x14ac:dyDescent="0.2">
      <c r="O306" s="60"/>
    </row>
    <row r="307" spans="15:15" x14ac:dyDescent="0.2">
      <c r="O307" s="60"/>
    </row>
    <row r="308" spans="15:15" x14ac:dyDescent="0.2">
      <c r="O308" s="60"/>
    </row>
    <row r="309" spans="15:15" x14ac:dyDescent="0.2">
      <c r="O309" s="60"/>
    </row>
    <row r="310" spans="15:15" x14ac:dyDescent="0.2">
      <c r="O310" s="60"/>
    </row>
    <row r="311" spans="15:15" x14ac:dyDescent="0.2">
      <c r="O311" s="60"/>
    </row>
    <row r="312" spans="15:15" x14ac:dyDescent="0.2">
      <c r="O312" s="4"/>
    </row>
    <row r="313" spans="15:15" x14ac:dyDescent="0.2">
      <c r="O313" s="4"/>
    </row>
    <row r="314" spans="15:15" x14ac:dyDescent="0.2">
      <c r="O314" s="60"/>
    </row>
    <row r="315" spans="15:15" x14ac:dyDescent="0.2">
      <c r="O315" s="4"/>
    </row>
    <row r="316" spans="15:15" x14ac:dyDescent="0.2">
      <c r="O316" s="4"/>
    </row>
    <row r="317" spans="15:15" x14ac:dyDescent="0.2">
      <c r="O317" s="4"/>
    </row>
    <row r="318" spans="15:15" x14ac:dyDescent="0.2">
      <c r="O318" s="60"/>
    </row>
    <row r="319" spans="15:15" x14ac:dyDescent="0.2">
      <c r="O319" s="4"/>
    </row>
    <row r="320" spans="15:15" x14ac:dyDescent="0.2">
      <c r="O320" s="60"/>
    </row>
    <row r="321" spans="15:15" x14ac:dyDescent="0.2">
      <c r="O321" s="60"/>
    </row>
    <row r="322" spans="15:15" x14ac:dyDescent="0.2">
      <c r="O322" s="4"/>
    </row>
    <row r="323" spans="15:15" x14ac:dyDescent="0.2">
      <c r="O323" s="4"/>
    </row>
    <row r="324" spans="15:15" x14ac:dyDescent="0.2">
      <c r="O324" s="4"/>
    </row>
    <row r="325" spans="15:15" x14ac:dyDescent="0.2">
      <c r="O325" s="4"/>
    </row>
    <row r="326" spans="15:15" x14ac:dyDescent="0.2">
      <c r="O326" s="60"/>
    </row>
    <row r="327" spans="15:15" x14ac:dyDescent="0.2">
      <c r="O327" s="4"/>
    </row>
    <row r="328" spans="15:15" x14ac:dyDescent="0.2">
      <c r="O328" s="60"/>
    </row>
    <row r="329" spans="15:15" x14ac:dyDescent="0.2">
      <c r="O329" s="4"/>
    </row>
    <row r="330" spans="15:15" x14ac:dyDescent="0.2">
      <c r="O330" s="4"/>
    </row>
    <row r="331" spans="15:15" x14ac:dyDescent="0.2">
      <c r="O331" s="4"/>
    </row>
    <row r="332" spans="15:15" x14ac:dyDescent="0.2">
      <c r="O332" s="4"/>
    </row>
    <row r="333" spans="15:15" x14ac:dyDescent="0.2">
      <c r="O333" s="4"/>
    </row>
    <row r="334" spans="15:15" x14ac:dyDescent="0.2">
      <c r="O334" s="4"/>
    </row>
    <row r="335" spans="15:15" x14ac:dyDescent="0.2">
      <c r="O335" s="4"/>
    </row>
    <row r="336" spans="15:15" x14ac:dyDescent="0.2">
      <c r="O336" s="4"/>
    </row>
    <row r="337" spans="15:15" x14ac:dyDescent="0.2">
      <c r="O337" s="60"/>
    </row>
    <row r="338" spans="15:15" x14ac:dyDescent="0.2">
      <c r="O338" s="60"/>
    </row>
    <row r="339" spans="15:15" x14ac:dyDescent="0.2">
      <c r="O339" s="4"/>
    </row>
    <row r="340" spans="15:15" x14ac:dyDescent="0.2">
      <c r="O340" s="4"/>
    </row>
    <row r="341" spans="15:15" x14ac:dyDescent="0.2">
      <c r="O341" s="60"/>
    </row>
    <row r="342" spans="15:15" x14ac:dyDescent="0.2">
      <c r="O342" s="4"/>
    </row>
    <row r="343" spans="15:15" x14ac:dyDescent="0.2">
      <c r="O343" s="4"/>
    </row>
    <row r="344" spans="15:15" x14ac:dyDescent="0.2">
      <c r="O344" s="60"/>
    </row>
    <row r="345" spans="15:15" x14ac:dyDescent="0.2">
      <c r="O345" s="60"/>
    </row>
    <row r="346" spans="15:15" x14ac:dyDescent="0.2">
      <c r="O346" s="60"/>
    </row>
    <row r="347" spans="15:15" x14ac:dyDescent="0.2">
      <c r="O347" s="60"/>
    </row>
    <row r="348" spans="15:15" x14ac:dyDescent="0.2">
      <c r="O348" s="4"/>
    </row>
    <row r="349" spans="15:15" x14ac:dyDescent="0.2">
      <c r="O349" s="60"/>
    </row>
    <row r="350" spans="15:15" x14ac:dyDescent="0.2">
      <c r="O350" s="4"/>
    </row>
    <row r="351" spans="15:15" x14ac:dyDescent="0.2">
      <c r="O351" s="4"/>
    </row>
    <row r="352" spans="15:15" x14ac:dyDescent="0.2">
      <c r="O352" s="4"/>
    </row>
    <row r="353" spans="15:15" x14ac:dyDescent="0.2">
      <c r="O353" s="60"/>
    </row>
    <row r="354" spans="15:15" x14ac:dyDescent="0.2">
      <c r="O354" s="4"/>
    </row>
    <row r="355" spans="15:15" x14ac:dyDescent="0.2">
      <c r="O355" s="60"/>
    </row>
    <row r="356" spans="15:15" x14ac:dyDescent="0.2">
      <c r="O356" s="4"/>
    </row>
    <row r="357" spans="15:15" x14ac:dyDescent="0.2">
      <c r="O357" s="4"/>
    </row>
    <row r="358" spans="15:15" x14ac:dyDescent="0.2">
      <c r="O358" s="60"/>
    </row>
    <row r="359" spans="15:15" x14ac:dyDescent="0.2">
      <c r="O359" s="4"/>
    </row>
    <row r="360" spans="15:15" x14ac:dyDescent="0.2">
      <c r="O360" s="4"/>
    </row>
    <row r="361" spans="15:15" x14ac:dyDescent="0.2">
      <c r="O361" s="4"/>
    </row>
    <row r="362" spans="15:15" x14ac:dyDescent="0.2">
      <c r="O362" s="60"/>
    </row>
    <row r="363" spans="15:15" x14ac:dyDescent="0.2">
      <c r="O363" s="4"/>
    </row>
    <row r="364" spans="15:15" x14ac:dyDescent="0.2">
      <c r="O364" s="60"/>
    </row>
    <row r="365" spans="15:15" x14ac:dyDescent="0.2">
      <c r="O365" s="60"/>
    </row>
    <row r="366" spans="15:15" x14ac:dyDescent="0.2">
      <c r="O366" s="60"/>
    </row>
    <row r="367" spans="15:15" x14ac:dyDescent="0.2">
      <c r="O367" s="60"/>
    </row>
    <row r="368" spans="15:15" x14ac:dyDescent="0.2">
      <c r="O368" s="60"/>
    </row>
    <row r="369" spans="15:15" x14ac:dyDescent="0.2">
      <c r="O369" s="60"/>
    </row>
    <row r="370" spans="15:15" x14ac:dyDescent="0.2">
      <c r="O370" s="60"/>
    </row>
    <row r="371" spans="15:15" x14ac:dyDescent="0.2">
      <c r="O371" s="60"/>
    </row>
    <row r="372" spans="15:15" x14ac:dyDescent="0.2">
      <c r="O372" s="60"/>
    </row>
    <row r="373" spans="15:15" x14ac:dyDescent="0.2">
      <c r="O373" s="60"/>
    </row>
    <row r="374" spans="15:15" x14ac:dyDescent="0.2">
      <c r="O374" s="4"/>
    </row>
    <row r="375" spans="15:15" x14ac:dyDescent="0.2">
      <c r="O375" s="4"/>
    </row>
    <row r="376" spans="15:15" x14ac:dyDescent="0.2">
      <c r="O376" s="60"/>
    </row>
    <row r="377" spans="15:15" x14ac:dyDescent="0.2">
      <c r="O377" s="60"/>
    </row>
    <row r="378" spans="15:15" x14ac:dyDescent="0.2">
      <c r="O378" s="4"/>
    </row>
    <row r="379" spans="15:15" x14ac:dyDescent="0.2">
      <c r="O379" s="4"/>
    </row>
    <row r="380" spans="15:15" x14ac:dyDescent="0.2">
      <c r="O380" s="60"/>
    </row>
    <row r="381" spans="15:15" x14ac:dyDescent="0.2">
      <c r="O381" s="4"/>
    </row>
    <row r="382" spans="15:15" x14ac:dyDescent="0.2">
      <c r="O382" s="60"/>
    </row>
    <row r="383" spans="15:15" x14ac:dyDescent="0.2">
      <c r="O383" s="4"/>
    </row>
    <row r="384" spans="15:15" x14ac:dyDescent="0.2">
      <c r="O384" s="4"/>
    </row>
    <row r="385" spans="15:15" x14ac:dyDescent="0.2">
      <c r="O385" s="60"/>
    </row>
    <row r="386" spans="15:15" x14ac:dyDescent="0.2">
      <c r="O386" s="60"/>
    </row>
    <row r="387" spans="15:15" x14ac:dyDescent="0.2">
      <c r="O387" s="4"/>
    </row>
    <row r="388" spans="15:15" x14ac:dyDescent="0.2">
      <c r="O388" s="4"/>
    </row>
    <row r="389" spans="15:15" x14ac:dyDescent="0.2">
      <c r="O389" s="4"/>
    </row>
    <row r="390" spans="15:15" x14ac:dyDescent="0.2">
      <c r="O390" s="4"/>
    </row>
    <row r="391" spans="15:15" x14ac:dyDescent="0.2">
      <c r="O391" s="4"/>
    </row>
    <row r="392" spans="15:15" x14ac:dyDescent="0.2">
      <c r="O392" s="4"/>
    </row>
    <row r="393" spans="15:15" x14ac:dyDescent="0.2">
      <c r="O393" s="4"/>
    </row>
    <row r="394" spans="15:15" x14ac:dyDescent="0.2">
      <c r="O394" s="4"/>
    </row>
    <row r="395" spans="15:15" x14ac:dyDescent="0.2">
      <c r="O395" s="4"/>
    </row>
    <row r="396" spans="15:15" x14ac:dyDescent="0.2">
      <c r="O396" s="4"/>
    </row>
    <row r="397" spans="15:15" x14ac:dyDescent="0.2">
      <c r="O397" s="4"/>
    </row>
    <row r="398" spans="15:15" x14ac:dyDescent="0.2">
      <c r="O398" s="4"/>
    </row>
    <row r="399" spans="15:15" x14ac:dyDescent="0.2">
      <c r="O399" s="60"/>
    </row>
    <row r="400" spans="15:15" x14ac:dyDescent="0.2">
      <c r="O400" s="60"/>
    </row>
    <row r="401" spans="15:15" x14ac:dyDescent="0.2">
      <c r="O401" s="60"/>
    </row>
    <row r="402" spans="15:15" x14ac:dyDescent="0.2">
      <c r="O402" s="60"/>
    </row>
    <row r="403" spans="15:15" x14ac:dyDescent="0.2">
      <c r="O403" s="4"/>
    </row>
    <row r="404" spans="15:15" x14ac:dyDescent="0.2">
      <c r="O404" s="60"/>
    </row>
    <row r="405" spans="15:15" x14ac:dyDescent="0.2">
      <c r="O405" s="4"/>
    </row>
    <row r="406" spans="15:15" x14ac:dyDescent="0.2">
      <c r="O406" s="60"/>
    </row>
    <row r="407" spans="15:15" x14ac:dyDescent="0.2">
      <c r="O407" s="60"/>
    </row>
    <row r="408" spans="15:15" x14ac:dyDescent="0.2">
      <c r="O408" s="60"/>
    </row>
    <row r="409" spans="15:15" x14ac:dyDescent="0.2">
      <c r="O409" s="60"/>
    </row>
    <row r="410" spans="15:15" x14ac:dyDescent="0.2">
      <c r="O410" s="60"/>
    </row>
    <row r="411" spans="15:15" x14ac:dyDescent="0.2">
      <c r="O411" s="60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60"/>
    </row>
    <row r="419" spans="15:15" x14ac:dyDescent="0.2">
      <c r="O419" s="60"/>
    </row>
    <row r="420" spans="15:15" x14ac:dyDescent="0.2">
      <c r="O420" s="60"/>
    </row>
    <row r="421" spans="15:15" x14ac:dyDescent="0.2">
      <c r="O421" s="60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60"/>
    </row>
    <row r="428" spans="15:15" x14ac:dyDescent="0.2">
      <c r="O428" s="60"/>
    </row>
    <row r="429" spans="15:15" x14ac:dyDescent="0.2">
      <c r="O429" s="60"/>
    </row>
    <row r="430" spans="15:15" x14ac:dyDescent="0.2">
      <c r="O430" s="60"/>
    </row>
    <row r="431" spans="15:15" x14ac:dyDescent="0.2">
      <c r="O431" s="60"/>
    </row>
    <row r="432" spans="15:15" x14ac:dyDescent="0.2">
      <c r="O432" s="60"/>
    </row>
    <row r="433" spans="15:15" x14ac:dyDescent="0.2">
      <c r="O433" s="4"/>
    </row>
    <row r="434" spans="15:15" x14ac:dyDescent="0.2">
      <c r="O434" s="60"/>
    </row>
    <row r="435" spans="15:15" x14ac:dyDescent="0.2">
      <c r="O435" s="4"/>
    </row>
    <row r="436" spans="15:15" x14ac:dyDescent="0.2">
      <c r="O436" s="60"/>
    </row>
    <row r="437" spans="15:15" x14ac:dyDescent="0.2">
      <c r="O437" s="60"/>
    </row>
    <row r="438" spans="15:15" x14ac:dyDescent="0.2">
      <c r="O438" s="60"/>
    </row>
    <row r="439" spans="15:15" x14ac:dyDescent="0.2">
      <c r="O439" s="60"/>
    </row>
    <row r="440" spans="15:15" x14ac:dyDescent="0.2">
      <c r="O440" s="60"/>
    </row>
    <row r="441" spans="15:15" x14ac:dyDescent="0.2">
      <c r="O441" s="60"/>
    </row>
    <row r="442" spans="15:15" x14ac:dyDescent="0.2">
      <c r="O442" s="4"/>
    </row>
    <row r="443" spans="15:15" x14ac:dyDescent="0.2">
      <c r="O443" s="4"/>
    </row>
    <row r="444" spans="15:15" x14ac:dyDescent="0.2">
      <c r="O444" s="60"/>
    </row>
    <row r="445" spans="15:15" x14ac:dyDescent="0.2">
      <c r="O445" s="60"/>
    </row>
    <row r="446" spans="15:15" x14ac:dyDescent="0.2">
      <c r="O446" s="60"/>
    </row>
    <row r="447" spans="15:15" x14ac:dyDescent="0.2">
      <c r="O447" s="60"/>
    </row>
    <row r="448" spans="15:15" x14ac:dyDescent="0.2">
      <c r="O448" s="60"/>
    </row>
    <row r="449" spans="15:15" x14ac:dyDescent="0.2">
      <c r="O449" s="60"/>
    </row>
    <row r="450" spans="15:15" x14ac:dyDescent="0.2">
      <c r="O450" s="4"/>
    </row>
    <row r="451" spans="15:15" x14ac:dyDescent="0.2">
      <c r="O451" s="4"/>
    </row>
    <row r="452" spans="15:15" x14ac:dyDescent="0.2">
      <c r="O452" s="60"/>
    </row>
    <row r="453" spans="15:15" x14ac:dyDescent="0.2">
      <c r="O453" s="60"/>
    </row>
    <row r="454" spans="15:15" x14ac:dyDescent="0.2">
      <c r="O454" s="60"/>
    </row>
    <row r="455" spans="15:15" x14ac:dyDescent="0.2">
      <c r="O455" s="60"/>
    </row>
    <row r="456" spans="15:15" x14ac:dyDescent="0.2">
      <c r="O456" s="4"/>
    </row>
    <row r="457" spans="15:15" x14ac:dyDescent="0.2">
      <c r="O457" s="4"/>
    </row>
    <row r="458" spans="15:15" x14ac:dyDescent="0.2">
      <c r="O458" s="60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60"/>
    </row>
    <row r="463" spans="15:15" x14ac:dyDescent="0.2">
      <c r="O463" s="60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60"/>
    </row>
    <row r="498" spans="15:15" x14ac:dyDescent="0.2">
      <c r="O498" s="60"/>
    </row>
    <row r="499" spans="15:15" x14ac:dyDescent="0.2">
      <c r="O499" s="60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60"/>
    </row>
    <row r="506" spans="15:15" x14ac:dyDescent="0.2">
      <c r="O506" s="60"/>
    </row>
    <row r="507" spans="15:15" x14ac:dyDescent="0.2">
      <c r="O507" s="4"/>
    </row>
    <row r="508" spans="15:15" x14ac:dyDescent="0.2">
      <c r="O508" s="4"/>
    </row>
    <row r="509" spans="15:15" x14ac:dyDescent="0.2">
      <c r="O509" s="60"/>
    </row>
    <row r="510" spans="15:15" x14ac:dyDescent="0.2">
      <c r="O510" s="60"/>
    </row>
    <row r="511" spans="15:15" x14ac:dyDescent="0.2">
      <c r="O511" s="60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60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60"/>
    </row>
    <row r="523" spans="15:15" x14ac:dyDescent="0.2">
      <c r="O523" s="60"/>
    </row>
    <row r="524" spans="15:15" x14ac:dyDescent="0.2">
      <c r="O524" s="4"/>
    </row>
    <row r="525" spans="15:15" x14ac:dyDescent="0.2">
      <c r="O525" s="60"/>
    </row>
    <row r="526" spans="15:15" x14ac:dyDescent="0.2">
      <c r="O526" s="60"/>
    </row>
    <row r="527" spans="15:15" x14ac:dyDescent="0.2">
      <c r="O527" s="60"/>
    </row>
    <row r="528" spans="15:15" x14ac:dyDescent="0.2">
      <c r="O528" s="60"/>
    </row>
    <row r="529" spans="15:15" x14ac:dyDescent="0.2">
      <c r="O529" s="4"/>
    </row>
    <row r="530" spans="15:15" x14ac:dyDescent="0.2">
      <c r="O530" s="60"/>
    </row>
    <row r="531" spans="15:15" x14ac:dyDescent="0.2">
      <c r="O531" s="60"/>
    </row>
    <row r="532" spans="15:15" x14ac:dyDescent="0.2">
      <c r="O532" s="60"/>
    </row>
    <row r="533" spans="15:15" x14ac:dyDescent="0.2">
      <c r="O533" s="4"/>
    </row>
    <row r="534" spans="15:15" x14ac:dyDescent="0.2">
      <c r="O534" s="60"/>
    </row>
    <row r="535" spans="15:15" x14ac:dyDescent="0.2">
      <c r="O535" s="60"/>
    </row>
    <row r="536" spans="15:15" x14ac:dyDescent="0.2">
      <c r="O536" s="60"/>
    </row>
    <row r="537" spans="15:15" x14ac:dyDescent="0.2">
      <c r="O537" s="60"/>
    </row>
    <row r="538" spans="15:15" x14ac:dyDescent="0.2">
      <c r="O538" s="60"/>
    </row>
    <row r="539" spans="15:15" x14ac:dyDescent="0.2">
      <c r="O539" s="60"/>
    </row>
    <row r="540" spans="15:15" x14ac:dyDescent="0.2">
      <c r="O540" s="60"/>
    </row>
    <row r="541" spans="15:15" x14ac:dyDescent="0.2">
      <c r="O541" s="60"/>
    </row>
    <row r="542" spans="15:15" x14ac:dyDescent="0.2">
      <c r="O542" s="60"/>
    </row>
    <row r="543" spans="15:15" x14ac:dyDescent="0.2">
      <c r="O543" s="60"/>
    </row>
    <row r="544" spans="15:15" x14ac:dyDescent="0.2">
      <c r="O544" s="4"/>
    </row>
    <row r="545" spans="15:15" x14ac:dyDescent="0.2">
      <c r="O545" s="60"/>
    </row>
    <row r="546" spans="15:15" x14ac:dyDescent="0.2">
      <c r="O546" s="60"/>
    </row>
    <row r="547" spans="15:15" x14ac:dyDescent="0.2">
      <c r="O547" s="4"/>
    </row>
    <row r="548" spans="15:15" x14ac:dyDescent="0.2">
      <c r="O548" s="4"/>
    </row>
    <row r="549" spans="15:15" x14ac:dyDescent="0.2">
      <c r="O549" s="4"/>
    </row>
    <row r="550" spans="15:15" x14ac:dyDescent="0.2">
      <c r="O550" s="60"/>
    </row>
    <row r="551" spans="15:15" x14ac:dyDescent="0.2">
      <c r="O551" s="60"/>
    </row>
    <row r="552" spans="15:15" x14ac:dyDescent="0.2">
      <c r="O552" s="4"/>
    </row>
    <row r="553" spans="15:15" x14ac:dyDescent="0.2">
      <c r="O553" s="4"/>
    </row>
    <row r="554" spans="15:15" x14ac:dyDescent="0.2">
      <c r="O554" s="4"/>
    </row>
    <row r="555" spans="15:15" x14ac:dyDescent="0.2">
      <c r="O555" s="4"/>
    </row>
    <row r="556" spans="15:15" x14ac:dyDescent="0.2">
      <c r="O556" s="4"/>
    </row>
    <row r="557" spans="15:15" x14ac:dyDescent="0.2">
      <c r="O557" s="4"/>
    </row>
    <row r="558" spans="15:15" x14ac:dyDescent="0.2">
      <c r="O558" s="4"/>
    </row>
    <row r="559" spans="15:15" x14ac:dyDescent="0.2">
      <c r="O559" s="4"/>
    </row>
    <row r="560" spans="15:15" x14ac:dyDescent="0.2">
      <c r="O560" s="4"/>
    </row>
    <row r="561" spans="15:15" x14ac:dyDescent="0.2">
      <c r="O561" s="4"/>
    </row>
    <row r="562" spans="15:15" x14ac:dyDescent="0.2">
      <c r="O562" s="4"/>
    </row>
    <row r="563" spans="15:15" x14ac:dyDescent="0.2">
      <c r="O563" s="4"/>
    </row>
    <row r="564" spans="15:15" x14ac:dyDescent="0.2">
      <c r="O564" s="4"/>
    </row>
    <row r="565" spans="15:15" x14ac:dyDescent="0.2">
      <c r="O565" s="4"/>
    </row>
    <row r="566" spans="15:15" x14ac:dyDescent="0.2">
      <c r="O566" s="4"/>
    </row>
    <row r="567" spans="15:15" x14ac:dyDescent="0.2">
      <c r="O567" s="4"/>
    </row>
    <row r="568" spans="15:15" x14ac:dyDescent="0.2">
      <c r="O568" s="4"/>
    </row>
    <row r="569" spans="15:15" x14ac:dyDescent="0.2">
      <c r="O569" s="4"/>
    </row>
    <row r="570" spans="15:15" x14ac:dyDescent="0.2">
      <c r="O570" s="4"/>
    </row>
    <row r="571" spans="15:15" x14ac:dyDescent="0.2">
      <c r="O571" s="4"/>
    </row>
    <row r="572" spans="15:15" x14ac:dyDescent="0.2">
      <c r="O572" s="4"/>
    </row>
    <row r="573" spans="15:15" x14ac:dyDescent="0.2">
      <c r="O573" s="4"/>
    </row>
    <row r="574" spans="15:15" x14ac:dyDescent="0.2">
      <c r="O574" s="4"/>
    </row>
    <row r="575" spans="15:15" x14ac:dyDescent="0.2">
      <c r="O575" s="4"/>
    </row>
    <row r="576" spans="15:15" x14ac:dyDescent="0.2">
      <c r="O576" s="4"/>
    </row>
    <row r="577" spans="15:15" x14ac:dyDescent="0.2">
      <c r="O577" s="4"/>
    </row>
    <row r="578" spans="15:15" x14ac:dyDescent="0.2">
      <c r="O578" s="4"/>
    </row>
    <row r="579" spans="15:15" x14ac:dyDescent="0.2">
      <c r="O579" s="4"/>
    </row>
    <row r="580" spans="15:15" x14ac:dyDescent="0.2">
      <c r="O580" s="4"/>
    </row>
    <row r="581" spans="15:15" x14ac:dyDescent="0.2">
      <c r="O581" s="4"/>
    </row>
    <row r="582" spans="15:15" x14ac:dyDescent="0.2">
      <c r="O582" s="60"/>
    </row>
    <row r="583" spans="15:15" x14ac:dyDescent="0.2">
      <c r="O583" s="4"/>
    </row>
    <row r="584" spans="15:15" x14ac:dyDescent="0.2">
      <c r="O584" s="4"/>
    </row>
    <row r="585" spans="15:15" x14ac:dyDescent="0.2">
      <c r="O585" s="4"/>
    </row>
    <row r="586" spans="15:15" x14ac:dyDescent="0.2">
      <c r="O586" s="4"/>
    </row>
    <row r="587" spans="15:15" x14ac:dyDescent="0.2">
      <c r="O587" s="4"/>
    </row>
    <row r="588" spans="15:15" x14ac:dyDescent="0.2">
      <c r="O588" s="4"/>
    </row>
    <row r="589" spans="15:15" x14ac:dyDescent="0.2">
      <c r="O589" s="4"/>
    </row>
    <row r="590" spans="15:15" x14ac:dyDescent="0.2">
      <c r="O590" s="4"/>
    </row>
    <row r="591" spans="15:15" x14ac:dyDescent="0.2">
      <c r="O591" s="60"/>
    </row>
    <row r="592" spans="15:15" x14ac:dyDescent="0.2">
      <c r="O592" s="60"/>
    </row>
    <row r="593" spans="15:15" x14ac:dyDescent="0.2">
      <c r="O593" s="60"/>
    </row>
    <row r="594" spans="15:15" x14ac:dyDescent="0.2">
      <c r="O594" s="60"/>
    </row>
    <row r="595" spans="15:15" x14ac:dyDescent="0.2">
      <c r="O595" s="60"/>
    </row>
    <row r="596" spans="15:15" x14ac:dyDescent="0.2">
      <c r="O596" s="4"/>
    </row>
    <row r="597" spans="15:15" x14ac:dyDescent="0.2">
      <c r="O597" s="60"/>
    </row>
    <row r="598" spans="15:15" x14ac:dyDescent="0.2">
      <c r="O598" s="60"/>
    </row>
    <row r="599" spans="15:15" x14ac:dyDescent="0.2">
      <c r="O599" s="4"/>
    </row>
    <row r="600" spans="15:15" x14ac:dyDescent="0.2">
      <c r="O600" s="4"/>
    </row>
    <row r="601" spans="15:15" x14ac:dyDescent="0.2">
      <c r="O601" s="4"/>
    </row>
    <row r="602" spans="15:15" x14ac:dyDescent="0.2">
      <c r="O602" s="60"/>
    </row>
    <row r="603" spans="15:15" x14ac:dyDescent="0.2">
      <c r="O603" s="60"/>
    </row>
    <row r="604" spans="15:15" x14ac:dyDescent="0.2">
      <c r="O604" s="60"/>
    </row>
    <row r="605" spans="15:15" x14ac:dyDescent="0.2">
      <c r="O605" s="60"/>
    </row>
    <row r="606" spans="15:15" x14ac:dyDescent="0.2">
      <c r="O606" s="60"/>
    </row>
    <row r="607" spans="15:15" x14ac:dyDescent="0.2">
      <c r="O607" s="60"/>
    </row>
    <row r="608" spans="15:15" x14ac:dyDescent="0.2">
      <c r="O608" s="60"/>
    </row>
    <row r="609" spans="15:15" x14ac:dyDescent="0.2">
      <c r="O609" s="60"/>
    </row>
    <row r="610" spans="15:15" x14ac:dyDescent="0.2">
      <c r="O610" s="60"/>
    </row>
    <row r="611" spans="15:15" x14ac:dyDescent="0.2">
      <c r="O611" s="60"/>
    </row>
    <row r="612" spans="15:15" x14ac:dyDescent="0.2">
      <c r="O612" s="4"/>
    </row>
    <row r="613" spans="15:15" x14ac:dyDescent="0.2">
      <c r="O613" s="60"/>
    </row>
    <row r="614" spans="15:15" x14ac:dyDescent="0.2">
      <c r="O614" s="60"/>
    </row>
    <row r="615" spans="15:15" x14ac:dyDescent="0.2">
      <c r="O615" s="4"/>
    </row>
    <row r="616" spans="15:15" x14ac:dyDescent="0.2">
      <c r="O616" s="60"/>
    </row>
    <row r="617" spans="15:15" x14ac:dyDescent="0.2">
      <c r="O617" s="4"/>
    </row>
    <row r="618" spans="15:15" x14ac:dyDescent="0.2">
      <c r="O618" s="4"/>
    </row>
    <row r="619" spans="15:15" x14ac:dyDescent="0.2">
      <c r="O619" s="4"/>
    </row>
    <row r="620" spans="15:15" x14ac:dyDescent="0.2">
      <c r="O620" s="4"/>
    </row>
    <row r="621" spans="15:15" x14ac:dyDescent="0.2">
      <c r="O621" s="4"/>
    </row>
    <row r="622" spans="15:15" x14ac:dyDescent="0.2">
      <c r="O622" s="4"/>
    </row>
    <row r="623" spans="15:15" x14ac:dyDescent="0.2">
      <c r="O623" s="4"/>
    </row>
    <row r="624" spans="15:15" x14ac:dyDescent="0.2">
      <c r="O624" s="4"/>
    </row>
    <row r="625" spans="15:15" x14ac:dyDescent="0.2">
      <c r="O625" s="4"/>
    </row>
    <row r="626" spans="15:15" x14ac:dyDescent="0.2">
      <c r="O626" s="4"/>
    </row>
    <row r="627" spans="15:15" x14ac:dyDescent="0.2">
      <c r="O627" s="4"/>
    </row>
    <row r="628" spans="15:15" x14ac:dyDescent="0.2">
      <c r="O628" s="4"/>
    </row>
    <row r="629" spans="15:15" x14ac:dyDescent="0.2">
      <c r="O629" s="60"/>
    </row>
    <row r="630" spans="15:15" x14ac:dyDescent="0.2">
      <c r="O630" s="60"/>
    </row>
    <row r="631" spans="15:15" x14ac:dyDescent="0.2">
      <c r="O631" s="60"/>
    </row>
    <row r="632" spans="15:15" x14ac:dyDescent="0.2">
      <c r="O632" s="60"/>
    </row>
    <row r="633" spans="15:15" x14ac:dyDescent="0.2">
      <c r="O633" s="60"/>
    </row>
    <row r="634" spans="15:15" x14ac:dyDescent="0.2">
      <c r="O634" s="60"/>
    </row>
    <row r="635" spans="15:15" x14ac:dyDescent="0.2">
      <c r="O635" s="4"/>
    </row>
    <row r="636" spans="15:15" x14ac:dyDescent="0.2">
      <c r="O636" s="60"/>
    </row>
    <row r="637" spans="15:15" x14ac:dyDescent="0.2">
      <c r="O637" s="60"/>
    </row>
    <row r="638" spans="15:15" x14ac:dyDescent="0.2">
      <c r="O638" s="60"/>
    </row>
    <row r="639" spans="15:15" x14ac:dyDescent="0.2">
      <c r="O639" s="60"/>
    </row>
    <row r="640" spans="15:15" x14ac:dyDescent="0.2">
      <c r="O640" s="60"/>
    </row>
    <row r="641" spans="15:15" x14ac:dyDescent="0.2">
      <c r="O641" s="60"/>
    </row>
    <row r="642" spans="15:15" x14ac:dyDescent="0.2">
      <c r="O642" s="60"/>
    </row>
    <row r="643" spans="15:15" x14ac:dyDescent="0.2">
      <c r="O643" s="60"/>
    </row>
    <row r="644" spans="15:15" x14ac:dyDescent="0.2">
      <c r="O644" s="4"/>
    </row>
    <row r="645" spans="15:15" x14ac:dyDescent="0.2">
      <c r="O645" s="60"/>
    </row>
    <row r="646" spans="15:15" x14ac:dyDescent="0.2">
      <c r="O646" s="60"/>
    </row>
    <row r="647" spans="15:15" x14ac:dyDescent="0.2">
      <c r="O647" s="60"/>
    </row>
    <row r="648" spans="15:15" x14ac:dyDescent="0.2">
      <c r="O648" s="60"/>
    </row>
    <row r="649" spans="15:15" x14ac:dyDescent="0.2">
      <c r="O649" s="60"/>
    </row>
    <row r="650" spans="15:15" x14ac:dyDescent="0.2">
      <c r="O650" s="60"/>
    </row>
    <row r="651" spans="15:15" x14ac:dyDescent="0.2">
      <c r="O651" s="4"/>
    </row>
    <row r="652" spans="15:15" x14ac:dyDescent="0.2">
      <c r="O652" s="4"/>
    </row>
    <row r="653" spans="15:15" x14ac:dyDescent="0.2">
      <c r="O653" s="60"/>
    </row>
    <row r="654" spans="15:15" x14ac:dyDescent="0.2">
      <c r="O654" s="60"/>
    </row>
    <row r="655" spans="15:15" x14ac:dyDescent="0.2">
      <c r="O655" s="60"/>
    </row>
    <row r="656" spans="15:15" x14ac:dyDescent="0.2">
      <c r="O656" s="60"/>
    </row>
    <row r="657" spans="15:15" x14ac:dyDescent="0.2">
      <c r="O657" s="4"/>
    </row>
    <row r="658" spans="15:15" x14ac:dyDescent="0.2">
      <c r="O658" s="60"/>
    </row>
    <row r="659" spans="15:15" x14ac:dyDescent="0.2">
      <c r="O659" s="60"/>
    </row>
    <row r="660" spans="15:15" x14ac:dyDescent="0.2">
      <c r="O660" s="4"/>
    </row>
    <row r="661" spans="15:15" x14ac:dyDescent="0.2">
      <c r="O661" s="4"/>
    </row>
    <row r="662" spans="15:15" x14ac:dyDescent="0.2">
      <c r="O662" s="4"/>
    </row>
    <row r="663" spans="15:15" x14ac:dyDescent="0.2">
      <c r="O663" s="4"/>
    </row>
    <row r="664" spans="15:15" x14ac:dyDescent="0.2">
      <c r="O664" s="4"/>
    </row>
    <row r="665" spans="15:15" x14ac:dyDescent="0.2">
      <c r="O665" s="4"/>
    </row>
    <row r="666" spans="15:15" x14ac:dyDescent="0.2">
      <c r="O666" s="4"/>
    </row>
    <row r="667" spans="15:15" x14ac:dyDescent="0.2">
      <c r="O667" s="4"/>
    </row>
    <row r="668" spans="15:15" x14ac:dyDescent="0.2">
      <c r="O668" s="4"/>
    </row>
    <row r="669" spans="15:15" x14ac:dyDescent="0.2">
      <c r="O669" s="4"/>
    </row>
    <row r="670" spans="15:15" x14ac:dyDescent="0.2">
      <c r="O670" s="4"/>
    </row>
    <row r="671" spans="15:15" x14ac:dyDescent="0.2">
      <c r="O671" s="4"/>
    </row>
    <row r="672" spans="15:15" x14ac:dyDescent="0.2">
      <c r="O672" s="4"/>
    </row>
    <row r="673" spans="15:15" x14ac:dyDescent="0.2">
      <c r="O673" s="60"/>
    </row>
    <row r="674" spans="15:15" x14ac:dyDescent="0.2">
      <c r="O674" s="60"/>
    </row>
    <row r="675" spans="15:15" x14ac:dyDescent="0.2">
      <c r="O675" s="4"/>
    </row>
    <row r="676" spans="15:15" x14ac:dyDescent="0.2">
      <c r="O676" s="60"/>
    </row>
    <row r="677" spans="15:15" x14ac:dyDescent="0.2">
      <c r="O677" s="60"/>
    </row>
    <row r="678" spans="15:15" x14ac:dyDescent="0.2">
      <c r="O678" s="60"/>
    </row>
    <row r="679" spans="15:15" x14ac:dyDescent="0.2">
      <c r="O679" s="4"/>
    </row>
    <row r="680" spans="15:15" x14ac:dyDescent="0.2">
      <c r="O680" s="60"/>
    </row>
    <row r="681" spans="15:15" x14ac:dyDescent="0.2">
      <c r="O681" s="4"/>
    </row>
    <row r="682" spans="15:15" x14ac:dyDescent="0.2">
      <c r="O682" s="4"/>
    </row>
    <row r="683" spans="15:15" x14ac:dyDescent="0.2">
      <c r="O683" s="4"/>
    </row>
    <row r="684" spans="15:15" x14ac:dyDescent="0.2">
      <c r="O684" s="4"/>
    </row>
    <row r="685" spans="15:15" x14ac:dyDescent="0.2">
      <c r="O685" s="60"/>
    </row>
    <row r="686" spans="15:15" x14ac:dyDescent="0.2">
      <c r="O686" s="60"/>
    </row>
    <row r="687" spans="15:15" x14ac:dyDescent="0.2">
      <c r="O687" s="60"/>
    </row>
    <row r="688" spans="15:15" x14ac:dyDescent="0.2">
      <c r="O688" s="60"/>
    </row>
    <row r="689" spans="15:15" x14ac:dyDescent="0.2">
      <c r="O689" s="60"/>
    </row>
    <row r="690" spans="15:15" x14ac:dyDescent="0.2">
      <c r="O690" s="60"/>
    </row>
    <row r="691" spans="15:15" x14ac:dyDescent="0.2">
      <c r="O691" s="60"/>
    </row>
    <row r="692" spans="15:15" x14ac:dyDescent="0.2">
      <c r="O692" s="60"/>
    </row>
    <row r="693" spans="15:15" x14ac:dyDescent="0.2">
      <c r="O693" s="60"/>
    </row>
    <row r="694" spans="15:15" x14ac:dyDescent="0.2">
      <c r="O694" s="60"/>
    </row>
    <row r="695" spans="15:15" x14ac:dyDescent="0.2">
      <c r="O695" s="60"/>
    </row>
    <row r="696" spans="15:15" x14ac:dyDescent="0.2">
      <c r="O696" s="60"/>
    </row>
    <row r="697" spans="15:15" x14ac:dyDescent="0.2">
      <c r="O697" s="60"/>
    </row>
    <row r="698" spans="15:15" x14ac:dyDescent="0.2">
      <c r="O698" s="60"/>
    </row>
    <row r="699" spans="15:15" x14ac:dyDescent="0.2">
      <c r="O699" s="60"/>
    </row>
    <row r="700" spans="15:15" x14ac:dyDescent="0.2">
      <c r="O700" s="60"/>
    </row>
    <row r="701" spans="15:15" x14ac:dyDescent="0.2">
      <c r="O701" s="60"/>
    </row>
    <row r="702" spans="15:15" x14ac:dyDescent="0.2">
      <c r="O702" s="4"/>
    </row>
    <row r="703" spans="15:15" x14ac:dyDescent="0.2">
      <c r="O703" s="4"/>
    </row>
    <row r="704" spans="15:15" x14ac:dyDescent="0.2">
      <c r="O704" s="60"/>
    </row>
    <row r="705" spans="15:15" x14ac:dyDescent="0.2">
      <c r="O705" s="60"/>
    </row>
    <row r="706" spans="15:15" x14ac:dyDescent="0.2">
      <c r="O706" s="60"/>
    </row>
    <row r="707" spans="15:15" x14ac:dyDescent="0.2">
      <c r="O707" s="60"/>
    </row>
    <row r="708" spans="15:15" x14ac:dyDescent="0.2">
      <c r="O708" s="60"/>
    </row>
    <row r="709" spans="15:15" x14ac:dyDescent="0.2">
      <c r="O709" s="60"/>
    </row>
    <row r="710" spans="15:15" x14ac:dyDescent="0.2">
      <c r="O710" s="4"/>
    </row>
    <row r="711" spans="15:15" x14ac:dyDescent="0.2">
      <c r="O711" s="4"/>
    </row>
    <row r="712" spans="15:15" x14ac:dyDescent="0.2">
      <c r="O712" s="60"/>
    </row>
    <row r="713" spans="15:15" x14ac:dyDescent="0.2">
      <c r="O713" s="60"/>
    </row>
    <row r="714" spans="15:15" x14ac:dyDescent="0.2">
      <c r="O714" s="60"/>
    </row>
    <row r="715" spans="15:15" x14ac:dyDescent="0.2">
      <c r="O715" s="60"/>
    </row>
    <row r="716" spans="15:15" x14ac:dyDescent="0.2">
      <c r="O716" s="4"/>
    </row>
    <row r="717" spans="15:15" x14ac:dyDescent="0.2">
      <c r="O717" s="4"/>
    </row>
    <row r="718" spans="15:15" x14ac:dyDescent="0.2">
      <c r="O718" s="4"/>
    </row>
    <row r="719" spans="15:15" x14ac:dyDescent="0.2">
      <c r="O719" s="4"/>
    </row>
    <row r="720" spans="15:15" x14ac:dyDescent="0.2">
      <c r="O720" s="4"/>
    </row>
    <row r="721" spans="15:15" x14ac:dyDescent="0.2">
      <c r="O721" s="60"/>
    </row>
    <row r="722" spans="15:15" x14ac:dyDescent="0.2">
      <c r="O722" s="4"/>
    </row>
    <row r="723" spans="15:15" x14ac:dyDescent="0.2">
      <c r="O723" s="4"/>
    </row>
    <row r="724" spans="15:15" x14ac:dyDescent="0.2">
      <c r="O724" s="60"/>
    </row>
    <row r="725" spans="15:15" x14ac:dyDescent="0.2">
      <c r="O725" s="4"/>
    </row>
    <row r="726" spans="15:15" x14ac:dyDescent="0.2">
      <c r="O726" s="60"/>
    </row>
    <row r="727" spans="15:15" x14ac:dyDescent="0.2">
      <c r="O727" s="60"/>
    </row>
    <row r="728" spans="15:15" x14ac:dyDescent="0.2">
      <c r="O728" s="4"/>
    </row>
    <row r="729" spans="15:15" x14ac:dyDescent="0.2">
      <c r="O729" s="60"/>
    </row>
    <row r="730" spans="15:15" x14ac:dyDescent="0.2">
      <c r="O730" s="60"/>
    </row>
    <row r="731" spans="15:15" x14ac:dyDescent="0.2">
      <c r="O731" s="4"/>
    </row>
    <row r="732" spans="15:15" x14ac:dyDescent="0.2">
      <c r="O732" s="60"/>
    </row>
    <row r="733" spans="15:15" x14ac:dyDescent="0.2">
      <c r="O733" s="60"/>
    </row>
    <row r="734" spans="15:15" x14ac:dyDescent="0.2">
      <c r="O734" s="4"/>
    </row>
    <row r="735" spans="15:15" x14ac:dyDescent="0.2">
      <c r="O735" s="60"/>
    </row>
    <row r="736" spans="15:15" x14ac:dyDescent="0.2">
      <c r="O736" s="4"/>
    </row>
    <row r="737" spans="15:15" x14ac:dyDescent="0.2">
      <c r="O737" s="60"/>
    </row>
    <row r="738" spans="15:15" x14ac:dyDescent="0.2">
      <c r="O738" s="60"/>
    </row>
    <row r="739" spans="15:15" x14ac:dyDescent="0.2">
      <c r="O739" s="60"/>
    </row>
    <row r="740" spans="15:15" x14ac:dyDescent="0.2">
      <c r="O740" s="60"/>
    </row>
    <row r="741" spans="15:15" x14ac:dyDescent="0.2">
      <c r="O741" s="4"/>
    </row>
    <row r="742" spans="15:15" x14ac:dyDescent="0.2">
      <c r="O742" s="4"/>
    </row>
    <row r="743" spans="15:15" x14ac:dyDescent="0.2">
      <c r="O743" s="60"/>
    </row>
    <row r="744" spans="15:15" x14ac:dyDescent="0.2">
      <c r="O744" s="60"/>
    </row>
    <row r="745" spans="15:15" x14ac:dyDescent="0.2">
      <c r="O745" s="60"/>
    </row>
    <row r="746" spans="15:15" x14ac:dyDescent="0.2">
      <c r="O746" s="60"/>
    </row>
    <row r="747" spans="15:15" x14ac:dyDescent="0.2">
      <c r="O747" s="60"/>
    </row>
    <row r="748" spans="15:15" x14ac:dyDescent="0.2">
      <c r="O748" s="60"/>
    </row>
    <row r="749" spans="15:15" x14ac:dyDescent="0.2">
      <c r="O749" s="60"/>
    </row>
    <row r="750" spans="15:15" x14ac:dyDescent="0.2">
      <c r="O750" s="60"/>
    </row>
    <row r="751" spans="15:15" x14ac:dyDescent="0.2">
      <c r="O751" s="60"/>
    </row>
    <row r="752" spans="15:15" x14ac:dyDescent="0.2">
      <c r="O752" s="60"/>
    </row>
    <row r="753" spans="15:15" x14ac:dyDescent="0.2">
      <c r="O753" s="60"/>
    </row>
    <row r="754" spans="15:15" x14ac:dyDescent="0.2">
      <c r="O754" s="60"/>
    </row>
    <row r="755" spans="15:15" x14ac:dyDescent="0.2">
      <c r="O755" s="60"/>
    </row>
    <row r="756" spans="15:15" x14ac:dyDescent="0.2">
      <c r="O756" s="4"/>
    </row>
    <row r="757" spans="15:15" x14ac:dyDescent="0.2">
      <c r="O757" s="60"/>
    </row>
    <row r="758" spans="15:15" x14ac:dyDescent="0.2">
      <c r="O758" s="60"/>
    </row>
    <row r="759" spans="15:15" x14ac:dyDescent="0.2">
      <c r="O759" s="60"/>
    </row>
    <row r="760" spans="15:15" x14ac:dyDescent="0.2">
      <c r="O760" s="4"/>
    </row>
    <row r="761" spans="15:15" x14ac:dyDescent="0.2">
      <c r="O761" s="60"/>
    </row>
    <row r="762" spans="15:15" x14ac:dyDescent="0.2">
      <c r="O762" s="60"/>
    </row>
    <row r="763" spans="15:15" x14ac:dyDescent="0.2">
      <c r="O763" s="4"/>
    </row>
    <row r="764" spans="15:15" x14ac:dyDescent="0.2">
      <c r="O764" s="4"/>
    </row>
    <row r="765" spans="15:15" x14ac:dyDescent="0.2">
      <c r="O765" s="60"/>
    </row>
    <row r="766" spans="15:15" x14ac:dyDescent="0.2">
      <c r="O766" s="60"/>
    </row>
    <row r="767" spans="15:15" x14ac:dyDescent="0.2">
      <c r="O767" s="60"/>
    </row>
    <row r="768" spans="15:15" x14ac:dyDescent="0.2">
      <c r="O768" s="4"/>
    </row>
    <row r="769" spans="15:15" x14ac:dyDescent="0.2">
      <c r="O769" s="4"/>
    </row>
    <row r="770" spans="15:15" x14ac:dyDescent="0.2">
      <c r="O770" s="4"/>
    </row>
    <row r="771" spans="15:15" x14ac:dyDescent="0.2">
      <c r="O771" s="60"/>
    </row>
    <row r="772" spans="15:15" x14ac:dyDescent="0.2">
      <c r="O772" s="4"/>
    </row>
    <row r="773" spans="15:15" x14ac:dyDescent="0.2">
      <c r="O773" s="60"/>
    </row>
    <row r="774" spans="15:15" x14ac:dyDescent="0.2">
      <c r="O774" s="4"/>
    </row>
    <row r="775" spans="15:15" x14ac:dyDescent="0.2">
      <c r="O775" s="4"/>
    </row>
    <row r="776" spans="15:15" x14ac:dyDescent="0.2">
      <c r="O776" s="60"/>
    </row>
    <row r="777" spans="15:15" x14ac:dyDescent="0.2">
      <c r="O777" s="60"/>
    </row>
    <row r="778" spans="15:15" x14ac:dyDescent="0.2">
      <c r="O778" s="60"/>
    </row>
    <row r="779" spans="15:15" x14ac:dyDescent="0.2">
      <c r="O779" s="4"/>
    </row>
    <row r="780" spans="15:15" x14ac:dyDescent="0.2">
      <c r="O780" s="4"/>
    </row>
    <row r="781" spans="15:15" x14ac:dyDescent="0.2">
      <c r="O781" s="60"/>
    </row>
    <row r="782" spans="15:15" x14ac:dyDescent="0.2">
      <c r="O782" s="60"/>
    </row>
    <row r="783" spans="15:15" x14ac:dyDescent="0.2">
      <c r="O783" s="60"/>
    </row>
    <row r="784" spans="15:15" x14ac:dyDescent="0.2">
      <c r="O784" s="4"/>
    </row>
    <row r="785" spans="15:15" x14ac:dyDescent="0.2">
      <c r="O785" s="60"/>
    </row>
    <row r="786" spans="15:15" x14ac:dyDescent="0.2">
      <c r="O786" s="60"/>
    </row>
    <row r="787" spans="15:15" x14ac:dyDescent="0.2">
      <c r="O787" s="60"/>
    </row>
    <row r="788" spans="15:15" x14ac:dyDescent="0.2">
      <c r="O788" s="4"/>
    </row>
    <row r="789" spans="15:15" x14ac:dyDescent="0.2">
      <c r="O789" s="60"/>
    </row>
    <row r="790" spans="15:15" x14ac:dyDescent="0.2">
      <c r="O790" s="60"/>
    </row>
    <row r="791" spans="15:15" x14ac:dyDescent="0.2">
      <c r="O791" s="4"/>
    </row>
    <row r="792" spans="15:15" x14ac:dyDescent="0.2">
      <c r="O792" s="4"/>
    </row>
    <row r="793" spans="15:15" x14ac:dyDescent="0.2">
      <c r="O793" s="4"/>
    </row>
    <row r="794" spans="15:15" x14ac:dyDescent="0.2">
      <c r="O794" s="4"/>
    </row>
    <row r="795" spans="15:15" x14ac:dyDescent="0.2">
      <c r="O795" s="60"/>
    </row>
    <row r="796" spans="15:15" x14ac:dyDescent="0.2">
      <c r="O796" s="60"/>
    </row>
    <row r="797" spans="15:15" x14ac:dyDescent="0.2">
      <c r="O797" s="60"/>
    </row>
    <row r="798" spans="15:15" x14ac:dyDescent="0.2">
      <c r="O798" s="4"/>
    </row>
    <row r="799" spans="15:15" x14ac:dyDescent="0.2">
      <c r="O799" s="60"/>
    </row>
    <row r="800" spans="15:15" x14ac:dyDescent="0.2">
      <c r="O800" s="60"/>
    </row>
    <row r="801" spans="15:15" x14ac:dyDescent="0.2">
      <c r="O801" s="4"/>
    </row>
    <row r="802" spans="15:15" x14ac:dyDescent="0.2">
      <c r="O802" s="60"/>
    </row>
    <row r="803" spans="15:15" x14ac:dyDescent="0.2">
      <c r="O803" s="4"/>
    </row>
    <row r="804" spans="15:15" x14ac:dyDescent="0.2">
      <c r="O804" s="60"/>
    </row>
    <row r="805" spans="15:15" x14ac:dyDescent="0.2">
      <c r="O805" s="60"/>
    </row>
    <row r="806" spans="15:15" x14ac:dyDescent="0.2">
      <c r="O806" s="60"/>
    </row>
    <row r="807" spans="15:15" x14ac:dyDescent="0.2">
      <c r="O807" s="60"/>
    </row>
    <row r="808" spans="15:15" x14ac:dyDescent="0.2">
      <c r="O808" s="60"/>
    </row>
    <row r="809" spans="15:15" x14ac:dyDescent="0.2">
      <c r="O809" s="60"/>
    </row>
    <row r="810" spans="15:15" x14ac:dyDescent="0.2">
      <c r="O810" s="60"/>
    </row>
    <row r="811" spans="15:15" x14ac:dyDescent="0.2">
      <c r="O811" s="60"/>
    </row>
    <row r="812" spans="15:15" x14ac:dyDescent="0.2">
      <c r="O812" s="4"/>
    </row>
    <row r="813" spans="15:15" x14ac:dyDescent="0.2">
      <c r="O813" s="60"/>
    </row>
    <row r="814" spans="15:15" x14ac:dyDescent="0.2">
      <c r="O814" s="60"/>
    </row>
    <row r="815" spans="15:15" x14ac:dyDescent="0.2">
      <c r="O815" s="60"/>
    </row>
    <row r="816" spans="15:15" x14ac:dyDescent="0.2">
      <c r="O816" s="60"/>
    </row>
    <row r="817" spans="15:15" x14ac:dyDescent="0.2">
      <c r="O817" s="60"/>
    </row>
    <row r="818" spans="15:15" x14ac:dyDescent="0.2">
      <c r="O818" s="60"/>
    </row>
    <row r="819" spans="15:15" x14ac:dyDescent="0.2">
      <c r="O819" s="60"/>
    </row>
    <row r="820" spans="15:15" x14ac:dyDescent="0.2">
      <c r="O820" s="4"/>
    </row>
    <row r="821" spans="15:15" x14ac:dyDescent="0.2">
      <c r="O821" s="60"/>
    </row>
    <row r="822" spans="15:15" x14ac:dyDescent="0.2">
      <c r="O822" s="60"/>
    </row>
    <row r="823" spans="15:15" x14ac:dyDescent="0.2">
      <c r="O823" s="60"/>
    </row>
    <row r="824" spans="15:15" x14ac:dyDescent="0.2">
      <c r="O824" s="60"/>
    </row>
    <row r="825" spans="15:15" x14ac:dyDescent="0.2">
      <c r="O825" s="60"/>
    </row>
    <row r="826" spans="15:15" x14ac:dyDescent="0.2">
      <c r="O826" s="60"/>
    </row>
    <row r="827" spans="15:15" x14ac:dyDescent="0.2">
      <c r="O827" s="4"/>
    </row>
    <row r="828" spans="15:15" x14ac:dyDescent="0.2">
      <c r="O828" s="4"/>
    </row>
    <row r="829" spans="15:15" x14ac:dyDescent="0.2">
      <c r="O829" s="60"/>
    </row>
    <row r="830" spans="15:15" x14ac:dyDescent="0.2">
      <c r="O830" s="60"/>
    </row>
    <row r="831" spans="15:15" x14ac:dyDescent="0.2">
      <c r="O831" s="60"/>
    </row>
    <row r="832" spans="15:15" x14ac:dyDescent="0.2">
      <c r="O832" s="60"/>
    </row>
    <row r="833" spans="15:15" x14ac:dyDescent="0.2">
      <c r="O833" s="4"/>
    </row>
    <row r="834" spans="15:15" x14ac:dyDescent="0.2">
      <c r="O834" s="60"/>
    </row>
    <row r="835" spans="15:15" x14ac:dyDescent="0.2">
      <c r="O835" s="60"/>
    </row>
    <row r="836" spans="15:15" x14ac:dyDescent="0.2">
      <c r="O836" s="4"/>
    </row>
    <row r="837" spans="15:15" x14ac:dyDescent="0.2">
      <c r="O837" s="60"/>
    </row>
    <row r="838" spans="15:15" x14ac:dyDescent="0.2">
      <c r="O838" s="60"/>
    </row>
    <row r="839" spans="15:15" x14ac:dyDescent="0.2">
      <c r="O839" s="4"/>
    </row>
    <row r="840" spans="15:15" x14ac:dyDescent="0.2">
      <c r="O840" s="4"/>
    </row>
    <row r="841" spans="15:15" x14ac:dyDescent="0.2">
      <c r="O841" s="4"/>
    </row>
    <row r="842" spans="15:15" x14ac:dyDescent="0.2">
      <c r="O842" s="60"/>
    </row>
    <row r="843" spans="15:15" x14ac:dyDescent="0.2">
      <c r="O843" s="60"/>
    </row>
    <row r="844" spans="15:15" x14ac:dyDescent="0.2">
      <c r="O844" s="4"/>
    </row>
    <row r="845" spans="15:15" x14ac:dyDescent="0.2">
      <c r="O845" s="60"/>
    </row>
    <row r="846" spans="15:15" x14ac:dyDescent="0.2">
      <c r="O846" s="60"/>
    </row>
    <row r="847" spans="15:15" x14ac:dyDescent="0.2">
      <c r="O847" s="60"/>
    </row>
    <row r="848" spans="15:15" x14ac:dyDescent="0.2">
      <c r="O848" s="60"/>
    </row>
    <row r="849" spans="15:15" x14ac:dyDescent="0.2">
      <c r="O849" s="60"/>
    </row>
    <row r="850" spans="15:15" x14ac:dyDescent="0.2">
      <c r="O850" s="60"/>
    </row>
    <row r="851" spans="15:15" x14ac:dyDescent="0.2">
      <c r="O851" s="4"/>
    </row>
    <row r="852" spans="15:15" x14ac:dyDescent="0.2">
      <c r="O852" s="4"/>
    </row>
    <row r="853" spans="15:15" x14ac:dyDescent="0.2">
      <c r="O853" s="4"/>
    </row>
    <row r="854" spans="15:15" x14ac:dyDescent="0.2">
      <c r="O854" s="60"/>
    </row>
    <row r="855" spans="15:15" x14ac:dyDescent="0.2">
      <c r="O855" s="60"/>
    </row>
    <row r="856" spans="15:15" x14ac:dyDescent="0.2">
      <c r="O856" s="4"/>
    </row>
    <row r="857" spans="15:15" x14ac:dyDescent="0.2">
      <c r="O857" s="4"/>
    </row>
    <row r="858" spans="15:15" x14ac:dyDescent="0.2">
      <c r="O858" s="60"/>
    </row>
    <row r="859" spans="15:15" x14ac:dyDescent="0.2">
      <c r="O859" s="60"/>
    </row>
    <row r="860" spans="15:15" x14ac:dyDescent="0.2">
      <c r="O860" s="60"/>
    </row>
    <row r="861" spans="15:15" x14ac:dyDescent="0.2">
      <c r="O861" s="60"/>
    </row>
    <row r="862" spans="15:15" x14ac:dyDescent="0.2">
      <c r="O862" s="4"/>
    </row>
    <row r="863" spans="15:15" x14ac:dyDescent="0.2">
      <c r="O863" s="60"/>
    </row>
    <row r="864" spans="15:15" x14ac:dyDescent="0.2">
      <c r="O864" s="4"/>
    </row>
    <row r="865" spans="15:15" x14ac:dyDescent="0.2">
      <c r="O865" s="60"/>
    </row>
    <row r="866" spans="15:15" x14ac:dyDescent="0.2">
      <c r="O866" s="60"/>
    </row>
    <row r="867" spans="15:15" x14ac:dyDescent="0.2">
      <c r="O867" s="60"/>
    </row>
    <row r="868" spans="15:15" x14ac:dyDescent="0.2">
      <c r="O868" s="4"/>
    </row>
    <row r="869" spans="15:15" x14ac:dyDescent="0.2">
      <c r="O869" s="60"/>
    </row>
    <row r="870" spans="15:15" x14ac:dyDescent="0.2">
      <c r="O870" s="4"/>
    </row>
    <row r="871" spans="15:15" x14ac:dyDescent="0.2">
      <c r="O871" s="4"/>
    </row>
    <row r="872" spans="15:15" x14ac:dyDescent="0.2">
      <c r="O872" s="60"/>
    </row>
    <row r="873" spans="15:15" x14ac:dyDescent="0.2">
      <c r="O873" s="60"/>
    </row>
    <row r="874" spans="15:15" x14ac:dyDescent="0.2">
      <c r="O874" s="60"/>
    </row>
    <row r="875" spans="15:15" x14ac:dyDescent="0.2">
      <c r="O875" s="4"/>
    </row>
    <row r="876" spans="15:15" x14ac:dyDescent="0.2">
      <c r="O876" s="60"/>
    </row>
    <row r="877" spans="15:15" x14ac:dyDescent="0.2">
      <c r="O877" s="60"/>
    </row>
    <row r="878" spans="15:15" x14ac:dyDescent="0.2">
      <c r="O878" s="60"/>
    </row>
    <row r="879" spans="15:15" x14ac:dyDescent="0.2">
      <c r="O879" s="4"/>
    </row>
    <row r="880" spans="15:15" x14ac:dyDescent="0.2">
      <c r="O880" s="4"/>
    </row>
    <row r="881" spans="15:15" x14ac:dyDescent="0.2">
      <c r="O881" s="4"/>
    </row>
    <row r="882" spans="15:15" x14ac:dyDescent="0.2">
      <c r="O882" s="60"/>
    </row>
    <row r="883" spans="15:15" x14ac:dyDescent="0.2">
      <c r="O883" s="60"/>
    </row>
    <row r="884" spans="15:15" x14ac:dyDescent="0.2">
      <c r="O884" s="60"/>
    </row>
    <row r="885" spans="15:15" x14ac:dyDescent="0.2">
      <c r="O885" s="4"/>
    </row>
    <row r="886" spans="15:15" x14ac:dyDescent="0.2">
      <c r="O886" s="4"/>
    </row>
    <row r="887" spans="15:15" x14ac:dyDescent="0.2">
      <c r="O887" s="4"/>
    </row>
    <row r="888" spans="15:15" x14ac:dyDescent="0.2">
      <c r="O888" s="60"/>
    </row>
    <row r="889" spans="15:15" x14ac:dyDescent="0.2">
      <c r="O889" s="4"/>
    </row>
    <row r="890" spans="15:15" x14ac:dyDescent="0.2">
      <c r="O890" s="60"/>
    </row>
    <row r="891" spans="15:15" x14ac:dyDescent="0.2">
      <c r="O891" s="60"/>
    </row>
    <row r="892" spans="15:15" x14ac:dyDescent="0.2">
      <c r="O892" s="60"/>
    </row>
    <row r="893" spans="15:15" x14ac:dyDescent="0.2">
      <c r="O893" s="60"/>
    </row>
    <row r="894" spans="15:15" x14ac:dyDescent="0.2">
      <c r="O894" s="4"/>
    </row>
    <row r="895" spans="15:15" x14ac:dyDescent="0.2">
      <c r="O895" s="60"/>
    </row>
    <row r="896" spans="15:15" x14ac:dyDescent="0.2">
      <c r="O896" s="60"/>
    </row>
    <row r="897" spans="15:15" x14ac:dyDescent="0.2">
      <c r="O897" s="60"/>
    </row>
    <row r="898" spans="15:15" x14ac:dyDescent="0.2">
      <c r="O898" s="60"/>
    </row>
    <row r="899" spans="15:15" x14ac:dyDescent="0.2">
      <c r="O899" s="60"/>
    </row>
    <row r="900" spans="15:15" x14ac:dyDescent="0.2">
      <c r="O900" s="60"/>
    </row>
    <row r="901" spans="15:15" x14ac:dyDescent="0.2">
      <c r="O901" s="4"/>
    </row>
    <row r="902" spans="15:15" x14ac:dyDescent="0.2">
      <c r="O902" s="4"/>
    </row>
    <row r="903" spans="15:15" x14ac:dyDescent="0.2">
      <c r="O903" s="60"/>
    </row>
    <row r="904" spans="15:15" x14ac:dyDescent="0.2">
      <c r="O904" s="4"/>
    </row>
    <row r="905" spans="15:15" x14ac:dyDescent="0.2">
      <c r="O905" s="4"/>
    </row>
    <row r="906" spans="15:15" x14ac:dyDescent="0.2">
      <c r="O906" s="60"/>
    </row>
    <row r="907" spans="15:15" x14ac:dyDescent="0.2">
      <c r="O907" s="60"/>
    </row>
    <row r="908" spans="15:15" x14ac:dyDescent="0.2">
      <c r="O908" s="60"/>
    </row>
    <row r="909" spans="15:15" x14ac:dyDescent="0.2">
      <c r="O909" s="60"/>
    </row>
    <row r="910" spans="15:15" x14ac:dyDescent="0.2">
      <c r="O910" s="60"/>
    </row>
    <row r="911" spans="15:15" x14ac:dyDescent="0.2">
      <c r="O911" s="4"/>
    </row>
    <row r="912" spans="15:15" x14ac:dyDescent="0.2">
      <c r="O912" s="4"/>
    </row>
    <row r="913" spans="15:15" x14ac:dyDescent="0.2">
      <c r="O913" s="4"/>
    </row>
    <row r="914" spans="15:15" x14ac:dyDescent="0.2">
      <c r="O914" s="60"/>
    </row>
    <row r="915" spans="15:15" x14ac:dyDescent="0.2">
      <c r="O915" s="4"/>
    </row>
    <row r="916" spans="15:15" x14ac:dyDescent="0.2">
      <c r="O916" s="4"/>
    </row>
    <row r="917" spans="15:15" x14ac:dyDescent="0.2">
      <c r="O917" s="4"/>
    </row>
    <row r="918" spans="15:15" x14ac:dyDescent="0.2">
      <c r="O918" s="4"/>
    </row>
    <row r="919" spans="15:15" x14ac:dyDescent="0.2">
      <c r="O919" s="4"/>
    </row>
    <row r="920" spans="15:15" x14ac:dyDescent="0.2">
      <c r="O920" s="4"/>
    </row>
    <row r="921" spans="15:15" x14ac:dyDescent="0.2">
      <c r="O921" s="4"/>
    </row>
    <row r="922" spans="15:15" x14ac:dyDescent="0.2">
      <c r="O922" s="4"/>
    </row>
    <row r="923" spans="15:15" x14ac:dyDescent="0.2">
      <c r="O923" s="4"/>
    </row>
    <row r="924" spans="15:15" x14ac:dyDescent="0.2">
      <c r="O924" s="4"/>
    </row>
    <row r="925" spans="15:15" x14ac:dyDescent="0.2">
      <c r="O925" s="4"/>
    </row>
    <row r="926" spans="15:15" x14ac:dyDescent="0.2">
      <c r="O926" s="4"/>
    </row>
    <row r="927" spans="15:15" x14ac:dyDescent="0.2">
      <c r="O927" s="4"/>
    </row>
    <row r="928" spans="15:15" x14ac:dyDescent="0.2">
      <c r="O928" s="60"/>
    </row>
    <row r="929" spans="15:15" x14ac:dyDescent="0.2">
      <c r="O929" s="4"/>
    </row>
    <row r="930" spans="15:15" x14ac:dyDescent="0.2">
      <c r="O930" s="60"/>
    </row>
    <row r="931" spans="15:15" x14ac:dyDescent="0.2">
      <c r="O931" s="4"/>
    </row>
    <row r="932" spans="15:15" x14ac:dyDescent="0.2">
      <c r="O932" s="60"/>
    </row>
    <row r="933" spans="15:15" x14ac:dyDescent="0.2">
      <c r="O933" s="60"/>
    </row>
    <row r="934" spans="15:15" x14ac:dyDescent="0.2">
      <c r="O934" s="60"/>
    </row>
    <row r="935" spans="15:15" x14ac:dyDescent="0.2">
      <c r="O935" s="60"/>
    </row>
    <row r="936" spans="15:15" x14ac:dyDescent="0.2">
      <c r="O936" s="4"/>
    </row>
    <row r="937" spans="15:15" x14ac:dyDescent="0.2">
      <c r="O937" s="60"/>
    </row>
    <row r="938" spans="15:15" x14ac:dyDescent="0.2">
      <c r="O938" s="60"/>
    </row>
    <row r="939" spans="15:15" x14ac:dyDescent="0.2">
      <c r="O939" s="4"/>
    </row>
    <row r="940" spans="15:15" x14ac:dyDescent="0.2">
      <c r="O940" s="4"/>
    </row>
    <row r="941" spans="15:15" x14ac:dyDescent="0.2">
      <c r="O941" s="60"/>
    </row>
    <row r="942" spans="15:15" x14ac:dyDescent="0.2">
      <c r="O942" s="4"/>
    </row>
    <row r="943" spans="15:15" x14ac:dyDescent="0.2">
      <c r="O943" s="60"/>
    </row>
    <row r="944" spans="15:15" x14ac:dyDescent="0.2">
      <c r="O944" s="60"/>
    </row>
    <row r="945" spans="15:15" x14ac:dyDescent="0.2">
      <c r="O945" s="60"/>
    </row>
    <row r="946" spans="15:15" x14ac:dyDescent="0.2">
      <c r="O946" s="60"/>
    </row>
    <row r="947" spans="15:15" x14ac:dyDescent="0.2">
      <c r="O947" s="4"/>
    </row>
    <row r="948" spans="15:15" x14ac:dyDescent="0.2">
      <c r="O948" s="4"/>
    </row>
    <row r="949" spans="15:15" x14ac:dyDescent="0.2">
      <c r="O949" s="4"/>
    </row>
    <row r="950" spans="15:15" x14ac:dyDescent="0.2">
      <c r="O950" s="4"/>
    </row>
    <row r="951" spans="15:15" x14ac:dyDescent="0.2">
      <c r="O951" s="60"/>
    </row>
    <row r="952" spans="15:15" x14ac:dyDescent="0.2">
      <c r="O952" s="60"/>
    </row>
  </sheetData>
  <mergeCells count="17"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  <mergeCell ref="B1:O1"/>
    <mergeCell ref="Q1:W1"/>
    <mergeCell ref="B2:O2"/>
    <mergeCell ref="Q2:W2"/>
    <mergeCell ref="B3:O3"/>
    <mergeCell ref="Q3:W3"/>
  </mergeCells>
  <hyperlinks>
    <hyperlink ref="D7" xr:uid="{9DD605B0-1AB4-4236-8071-8E4CEED45826}"/>
    <hyperlink ref="D10" xr:uid="{D90AA72D-08C8-4257-AE10-BE1F250BC240}"/>
    <hyperlink ref="D13" xr:uid="{41A79228-E965-4CE6-B3E5-E424FAFD4D86}"/>
    <hyperlink ref="D15" xr:uid="{D4F734BA-2864-4FFE-9400-9D0CF53EC701}"/>
    <hyperlink ref="D16" xr:uid="{A6AABB90-AD55-4ADC-B160-126E3A6DCBD4}"/>
    <hyperlink ref="K14" xr:uid="{F04B8027-BB5E-42AF-B4F3-0A7A1B86E64C}"/>
    <hyperlink ref="K16" xr:uid="{4F4EDF35-FDF8-4AC8-9C97-34F290438998}"/>
    <hyperlink ref="K12" xr:uid="{63010674-14FE-40E1-BB3A-6603108F139F}"/>
    <hyperlink ref="T36" xr:uid="{ABD43241-D681-4D2C-AC8A-5A9086EC6004}"/>
    <hyperlink ref="T37" xr:uid="{7B966A34-6177-4C6F-A453-4689CDDEF536}"/>
    <hyperlink ref="T10" xr:uid="{8B8CD9BA-0FF3-4F2B-8144-736FF4BD68FB}"/>
    <hyperlink ref="K13" xr:uid="{BD36C428-8B6B-44F3-B5E6-B70C93614A79}"/>
    <hyperlink ref="D23" xr:uid="{11B57379-F048-49F3-9A97-64AAF129D1CA}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REBECA MIRANDA ROMERO</dc:creator>
  <cp:lastModifiedBy>SUSANA REBECA MIRANDA ROMERO</cp:lastModifiedBy>
  <dcterms:created xsi:type="dcterms:W3CDTF">2021-12-16T17:15:04Z</dcterms:created>
  <dcterms:modified xsi:type="dcterms:W3CDTF">2021-12-16T17:16:11Z</dcterms:modified>
</cp:coreProperties>
</file>