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General\Año 2021\Legal\BVES\"/>
    </mc:Choice>
  </mc:AlternateContent>
  <xr:revisionPtr revIDLastSave="0" documentId="13_ncr:1_{704CB1F2-77E0-4040-B350-A8646EDF9D9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alance BVES" sheetId="17" r:id="rId1"/>
    <sheet name="ER BVES" sheetId="20" r:id="rId2"/>
  </sheets>
  <externalReferences>
    <externalReference r:id="rId3"/>
    <externalReference r:id="rId4"/>
  </externalReferences>
  <definedNames>
    <definedName name="DATE">'ER BVES'!$B$3</definedName>
    <definedName name="EN_MILES">'[1]ER Mensual'!$D$2</definedName>
    <definedName name="_xlnm.Print_Area" localSheetId="0">'Balance BVES'!$A$2:$E$59</definedName>
    <definedName name="_xlnm.Print_Area" localSheetId="1">'ER BVES'!$A$1:$E$47</definedName>
  </definedNames>
  <calcPr calcId="191029"/>
  <pivotCaches>
    <pivotCache cacheId="169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20" l="1"/>
  <c r="B33" i="20"/>
  <c r="B31" i="20"/>
  <c r="B28" i="20"/>
  <c r="B27" i="20"/>
  <c r="B26" i="20"/>
  <c r="B23" i="20"/>
  <c r="B22" i="20"/>
  <c r="B21" i="20"/>
  <c r="B20" i="20"/>
  <c r="B19" i="20"/>
  <c r="B18" i="20"/>
  <c r="B17" i="20"/>
  <c r="B16" i="20"/>
  <c r="B13" i="20"/>
  <c r="B12" i="20"/>
  <c r="B11" i="20"/>
  <c r="B10" i="20"/>
  <c r="B9" i="20"/>
  <c r="B8" i="20"/>
  <c r="B7" i="20"/>
  <c r="B3" i="20" l="1"/>
  <c r="B48" i="17"/>
  <c r="B44" i="17"/>
  <c r="B43" i="17"/>
  <c r="B40" i="17"/>
  <c r="B37" i="17"/>
  <c r="B36" i="17"/>
  <c r="B35" i="17"/>
  <c r="B32" i="17"/>
  <c r="B31" i="17"/>
  <c r="B30" i="17"/>
  <c r="B29" i="17"/>
  <c r="B28" i="17"/>
  <c r="B27" i="17"/>
  <c r="B22" i="17"/>
  <c r="B19" i="17"/>
  <c r="B16" i="17"/>
  <c r="B12" i="17"/>
  <c r="B11" i="17"/>
  <c r="B10" i="17"/>
  <c r="B9" i="17"/>
  <c r="B24" i="20" l="1"/>
  <c r="B30" i="20" l="1"/>
  <c r="B35" i="20" l="1"/>
  <c r="B32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.ahernandez\Documents\My Data Sources\172.27.4.61 IW_SLV Chart of Accounts.odc" keepAlive="1" name="Chart of Accounts" type="5" refreshedVersion="6" background="1" saveData="1">
    <dbPr connection="Provider=MSOLAP.8;Integrated Security=SSPI;Persist Security Info=True;Initial Catalog=IW_SLV;Data Source=172.27.4.61;MDX Compatibility=1;Safety Options=2;MDX Missing Member Mode=Error;Update Isolation Level=2" command="Chart of Account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1">
    <s v="Chart of Accounts"/>
    <s v="{[Accounts].[BKW.313  RESERVAS DE CAPITAL],[Accounts].[BKW.314  RESULTADOS POR APLICAR],[Accounts].[BKW.321  UTILIDADES NO DISTRIBUIBLES],[Accounts].[BKW.323  RECUPERACIONES DE ACTIVOS CASTIGADOS],[Accounts].[BKW.324  DONACIONES]}"/>
    <s v="[Dim Fin Account].[Accounts].&amp;[26668]"/>
    <s v="[Dim Fin Account].[Accounts].&amp;[26899]"/>
    <s v="[Dim Fin Account].[Accounts].&amp;[26444]"/>
    <s v="[Dim Fin Account].[Accounts].&amp;[26244]"/>
    <s v="{[Accounts].[BKW.213  OBLIGACIONES A LA VISTA],[Accounts].[BKW.2123.09  OTROS PRÉSTAMOS (1)]}"/>
    <s v="{[Accounts].[BKW.222  CUENTAS POR PAGAR],[Accounts].[BKW.223  RETENCIONES]}"/>
    <s v="[Dim Fin Account].[Accounts].&amp;[26737]"/>
    <s v="[Dim Fin Account].[Accounts].&amp;[25314]"/>
    <s v="[Dim Fin Account].[Accounts].&amp;[26672]"/>
    <s v="{[Accounts].[BKW.123  EXISTENCIAS],[Accounts].[BKW.124  GASTOS PAGADOS POR ANTICIPADO Y CARGOS DIFERIDOS],[Accounts].[BKW.125  CUENTAS POR COBRAR],[Accounts].[BKW.126  DERECHOS Y PARTICIPACIONES]}"/>
    <s v="[Dim Fin Account].[Accounts].&amp;[26216]"/>
    <s v="[Dim Fin Account].[Accounts].&amp;[25180]"/>
    <s v="[Dim Fin Account].[Accounts].&amp;[26242]"/>
    <s v="[Dim Fin Account].[Accounts].&amp;[26667]"/>
    <s v="[Dim Fin Account].[Accounts].&amp;[25181]"/>
    <s v="[Dim Fin Account].[Accounts].&amp;[25317]"/>
    <s v="[Dim Fin Account].[Accounts].&amp;[26861]"/>
    <s v="{[Accounts].[BKW.225  CRÉDITOS DIFERIDOS],[Accounts].[BKW.4129  PROVISIÓN POR PÉRDIDAS]}"/>
    <s v="[Dim Fin Account].[Accounts].&amp;[25512]"/>
    <s v="{[Accounts].[BKW.712  SANEAMIENTO DE ACTIVOS DE INTERMEDIACIÓN],[Accounts].[BKW.726  CASTIGOS DE CONTINGENCIAS],[Accounts].[BKW.713  CASTIGOS DE ACTIVOS DE INTERMEDIACIÓN]}"/>
    <s v="[Dim Fin Account].[Accounts].&amp;[26257]"/>
    <s v="[Dim Fin Account].[Accounts].&amp;[26595]"/>
    <s v="[Dim Fin Account].[Accounts].&amp;[25331]"/>
    <s v="{[Accounts].[BKW.631  INGRESOS NO OPERACIONALES],[Accounts].[BKW.82  GASTOS NO OPERACIONALES]}"/>
    <s v="{[Accounts].[BKW.6110.01.05  Comisiones por otorgamiento],[Accounts].[BKW.6110.01.06  Otras comisiones y recargos sobre créditos]}"/>
    <s v="[Dim Fin Account].[Accounts].&amp;[26091]"/>
    <s v="[Dim Fin Account].[Accounts].&amp;[26092]"/>
    <s v="[Dim Fin Account].[Accounts].&amp;[26256]"/>
    <s v="{[Accounts].[BKW.6110.01.01.01  Intereses],[Accounts].[BKW.6110.01.01.02  Intereses por Mora],[Accounts].[BKW.6110.01.01.03  Intereses por sobregiro en cuenta],[Accounts].[BKW.6110.01.01.04  Intereses por Mora en Sobregiro]}"/>
    <s v="[Dim Fin Account].[Accounts].&amp;[26259]"/>
    <s v="[Dim Fin Account].[Accounts].&amp;[60490]"/>
    <s v="[Dim Fin Account].[Accounts].&amp;[26597]"/>
    <s v="[Dim Fin Account].[Accounts].&amp;[26093]"/>
    <s v="{[Accounts].[BKW.7110.06  PRIMAS POR GARANTÍA DE DEPÓSITOS],[Accounts].[BKW.7110.07  OTROS COSTOS DE INTERMEDIACIÓN],[Accounts].[BKW.724  PRESTACIÓN DE SERVICIOS]}"/>
    <s v="{[Accounts].[BKW.6210.03  AVALES Y FIANZAS],[Accounts].[BKW.6210.04  SERVICIOS]}"/>
    <s v="[Dim Fin Account].[Accounts].&amp;[26593]"/>
    <s v="[Dim Fin Account].[Accounts].&amp;[26871]"/>
    <s v="{[Accounts].[BKW.2121.08  ADEUDADO A ENTIDADES EXTRANJERAS],[Accounts].[BKW.2121.09  OTROS PRÉSTAMOS (1)],[Accounts].[BKW.2122.08  ADEUDADO A ENTIDADES EXTRANJERAS],[Accounts].[BKW.2123.08  ADEUDADO A ENTIDADES EXTRANJERAS]}"/>
    <s v="[Dim Fin Account].[Accounts].&amp;[25355]"/>
  </metadataStrings>
  <mdxMetadata count="40">
    <mdx n="0" f="s">
      <ms ns="1" c="0"/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s">
      <ms ns="6" c="0"/>
    </mdx>
    <mdx n="0" f="s">
      <ms ns="7" c="0"/>
    </mdx>
    <mdx n="0" f="m">
      <t c="1">
        <n x="8"/>
      </t>
    </mdx>
    <mdx n="0" f="m">
      <t c="1">
        <n x="9"/>
      </t>
    </mdx>
    <mdx n="0" f="m">
      <t c="1">
        <n x="10"/>
      </t>
    </mdx>
    <mdx n="0" f="s">
      <ms ns="11" c="0"/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s">
      <ms ns="19" c="0"/>
    </mdx>
    <mdx n="0" f="m">
      <t c="1">
        <n x="20"/>
      </t>
    </mdx>
    <mdx n="0" f="s">
      <ms ns="21" c="0"/>
    </mdx>
    <mdx n="0" f="m">
      <t c="1">
        <n x="22"/>
      </t>
    </mdx>
    <mdx n="0" f="m">
      <t c="1">
        <n x="23"/>
      </t>
    </mdx>
    <mdx n="0" f="m">
      <t c="1">
        <n x="24"/>
      </t>
    </mdx>
    <mdx n="0" f="s">
      <ms ns="25" c="0"/>
    </mdx>
    <mdx n="0" f="s">
      <ms ns="26" c="0"/>
    </mdx>
    <mdx n="0" f="m">
      <t c="1">
        <n x="27"/>
      </t>
    </mdx>
    <mdx n="0" f="m">
      <t c="1">
        <n x="28"/>
      </t>
    </mdx>
    <mdx n="0" f="m">
      <t c="1">
        <n x="29"/>
      </t>
    </mdx>
    <mdx n="0" f="s">
      <ms ns="30" c="0"/>
    </mdx>
    <mdx n="0" f="m">
      <t c="1">
        <n x="31"/>
      </t>
    </mdx>
    <mdx n="0" f="m">
      <t c="1">
        <n x="32"/>
      </t>
    </mdx>
    <mdx n="0" f="m">
      <t c="1">
        <n x="33"/>
      </t>
    </mdx>
    <mdx n="0" f="m">
      <t c="1">
        <n x="34"/>
      </t>
    </mdx>
    <mdx n="0" f="s">
      <ms ns="35" c="0"/>
    </mdx>
    <mdx n="0" f="s">
      <ms ns="36" c="0"/>
    </mdx>
    <mdx n="0" f="m">
      <t c="1">
        <n x="37"/>
      </t>
    </mdx>
    <mdx n="0" f="m">
      <t c="1">
        <n x="38"/>
      </t>
    </mdx>
    <mdx n="0" f="s">
      <ms ns="39" c="0"/>
    </mdx>
    <mdx n="0" f="m">
      <t c="1">
        <n x="40"/>
      </t>
    </mdx>
  </mdxMetadata>
  <valueMetadata count="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</valueMetadata>
</metadata>
</file>

<file path=xl/sharedStrings.xml><?xml version="1.0" encoding="utf-8"?>
<sst xmlns="http://schemas.openxmlformats.org/spreadsheetml/2006/main" count="38" uniqueCount="30">
  <si>
    <t>Activos de intermediación</t>
  </si>
  <si>
    <t>Otros activos</t>
  </si>
  <si>
    <t>Activo fijo</t>
  </si>
  <si>
    <t>Total activo</t>
  </si>
  <si>
    <t>Pasivos de intermediación</t>
  </si>
  <si>
    <t>Otros pasivos</t>
  </si>
  <si>
    <t>Deuda subordinada</t>
  </si>
  <si>
    <t>Total pasivo</t>
  </si>
  <si>
    <t>Patrimonio:</t>
  </si>
  <si>
    <t>Total patrimonio</t>
  </si>
  <si>
    <t>Total pasivo y patrimonio</t>
  </si>
  <si>
    <t>Ingresos de operación:</t>
  </si>
  <si>
    <t>Menos - Costos de operación:</t>
  </si>
  <si>
    <t>Total gastos de operación</t>
  </si>
  <si>
    <t>ACTIVO</t>
  </si>
  <si>
    <t>PASIVOS Y PATRIMONIO</t>
  </si>
  <si>
    <t>Bienes recibidos en pago, neto de provisión por pérdida</t>
  </si>
  <si>
    <t>Banco Atlántida El Salvador, S.A</t>
  </si>
  <si>
    <t xml:space="preserve">Estado de Resultados </t>
  </si>
  <si>
    <t>Balance General</t>
  </si>
  <si>
    <t>Carlos Antonio Turcios</t>
  </si>
  <si>
    <t>Presidente Ejecutivo</t>
  </si>
  <si>
    <t>Carlos Alberto Coto</t>
  </si>
  <si>
    <t>(Expresado en dólares de los Estados Unidos de América)</t>
  </si>
  <si>
    <t>(Expresado en de dólares de los Estados Unidos de América)</t>
  </si>
  <si>
    <t>Total Activo y Contingencias</t>
  </si>
  <si>
    <t>Gastos de operación:</t>
  </si>
  <si>
    <t>Julio Cesar Alvarenga Fuentes</t>
  </si>
  <si>
    <t>Vicepresidencia Adjunta de Finanzas y Tesorería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</si>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</sst>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[$-540A]\A\l\ dd\ &quot;de&quot;\ mmm\ &quot;de &quot;yyyy;@"/>
    <numFmt numFmtId="167" formatCode="[$-540A]&quot;Del 01 de enero al&quot;\ dd\ \ &quot;de&quot;\ mmmm\ &quot;de&quot;\ yyyy;@"/>
    <numFmt numFmtId="168" formatCode="[$-540A]\A\l\ dd\ &quot;de&quot;\ mmmm\ &quot;de &quot;yyyy;@"/>
    <numFmt numFmtId="169" formatCode="_(* #,##0.0_);_(* \(#,##0.0\);_(* &quot;-&quot;??_);_(@_)"/>
    <numFmt numFmtId="170" formatCode="_-* #,##0.0_-;\-* #,##0.0_-;_-* &quot;-&quot;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u val="singleAccounting"/>
      <sz val="11"/>
      <name val="Arial"/>
      <family val="2"/>
    </font>
    <font>
      <b/>
      <u val="double"/>
      <sz val="11"/>
      <name val="Arial"/>
      <family val="2"/>
    </font>
    <font>
      <u val="double"/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1"/>
  </cellStyleXfs>
  <cellXfs count="52">
    <xf numFmtId="0" fontId="0" fillId="0" borderId="0" xfId="0"/>
    <xf numFmtId="164" fontId="3" fillId="0" borderId="0" xfId="1" applyFont="1" applyFill="1" applyBorder="1"/>
    <xf numFmtId="0" fontId="4" fillId="0" borderId="0" xfId="0" applyFont="1"/>
    <xf numFmtId="0" fontId="6" fillId="0" borderId="0" xfId="0" applyFont="1" applyFill="1"/>
    <xf numFmtId="0" fontId="4" fillId="0" borderId="0" xfId="0" applyFont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/>
    </xf>
    <xf numFmtId="164" fontId="6" fillId="0" borderId="0" xfId="1" applyFont="1" applyFill="1" applyBorder="1"/>
    <xf numFmtId="164" fontId="12" fillId="0" borderId="0" xfId="1" applyFont="1" applyFill="1" applyBorder="1" applyAlignment="1">
      <alignment horizontal="right" vertical="center" wrapText="1"/>
    </xf>
    <xf numFmtId="0" fontId="4" fillId="0" borderId="2" xfId="0" applyFont="1" applyBorder="1"/>
    <xf numFmtId="0" fontId="7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164" fontId="14" fillId="0" borderId="0" xfId="0" applyNumberFormat="1" applyFont="1" applyFill="1"/>
    <xf numFmtId="169" fontId="6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horizontal="right" vertical="center" wrapText="1"/>
    </xf>
    <xf numFmtId="169" fontId="10" fillId="0" borderId="0" xfId="1" applyNumberFormat="1" applyFont="1" applyFill="1" applyBorder="1" applyAlignment="1">
      <alignment horizontal="right" vertical="center" wrapText="1"/>
    </xf>
    <xf numFmtId="169" fontId="11" fillId="0" borderId="0" xfId="1" applyNumberFormat="1" applyFont="1" applyFill="1" applyBorder="1" applyAlignment="1">
      <alignment horizontal="right" vertical="center" wrapText="1"/>
    </xf>
    <xf numFmtId="169" fontId="12" fillId="0" borderId="0" xfId="1" applyNumberFormat="1" applyFont="1" applyFill="1" applyBorder="1" applyAlignment="1">
      <alignment horizontal="right" vertical="center" wrapText="1"/>
    </xf>
    <xf numFmtId="169" fontId="13" fillId="0" borderId="0" xfId="1" applyNumberFormat="1" applyFont="1" applyFill="1" applyBorder="1" applyAlignment="1">
      <alignment horizontal="right" vertical="center" wrapText="1"/>
    </xf>
    <xf numFmtId="169" fontId="3" fillId="0" borderId="0" xfId="1" applyNumberFormat="1" applyFont="1" applyFill="1" applyBorder="1"/>
    <xf numFmtId="169" fontId="8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vertical="center" wrapText="1"/>
    </xf>
    <xf numFmtId="164" fontId="6" fillId="0" borderId="0" xfId="1" applyFont="1" applyFill="1" applyBorder="1" applyAlignment="1">
      <alignment horizontal="right" vertical="center" wrapText="1"/>
    </xf>
    <xf numFmtId="164" fontId="4" fillId="0" borderId="0" xfId="1" applyFont="1" applyFill="1"/>
    <xf numFmtId="43" fontId="4" fillId="0" borderId="0" xfId="0" applyNumberFormat="1" applyFont="1" applyFill="1"/>
    <xf numFmtId="43" fontId="4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2" xfId="0" applyFont="1" applyBorder="1"/>
    <xf numFmtId="14" fontId="8" fillId="0" borderId="2" xfId="0" quotePrefix="1" applyNumberFormat="1" applyFont="1" applyBorder="1" applyAlignment="1">
      <alignment horizontal="center"/>
    </xf>
    <xf numFmtId="166" fontId="5" fillId="0" borderId="0" xfId="0" applyNumberFormat="1" applyFont="1" applyAlignment="1">
      <alignment horizontal="left" vertical="center" wrapText="1"/>
    </xf>
    <xf numFmtId="14" fontId="6" fillId="0" borderId="2" xfId="0" applyNumberFormat="1" applyFont="1" applyBorder="1"/>
    <xf numFmtId="0" fontId="3" fillId="0" borderId="0" xfId="0" applyFont="1"/>
    <xf numFmtId="170" fontId="4" fillId="0" borderId="0" xfId="0" applyNumberFormat="1" applyFont="1"/>
    <xf numFmtId="0" fontId="6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67" fontId="5" fillId="0" borderId="0" xfId="0" applyNumberFormat="1" applyFont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umeritos" xfId="2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Chart of Accounts">
      <tp t="e">
        <v>#N/A</v>
        <stp>1</stp>
        <tr r="B7" s="20"/>
        <tr r="B8" s="20"/>
        <tr r="B9" s="20"/>
        <tr r="B10" s="20"/>
        <tr r="B11" s="20"/>
        <tr r="B12" s="20"/>
        <tr r="B13" s="20"/>
        <tr r="B16" s="20"/>
        <tr r="B17" s="20"/>
        <tr r="B18" s="20"/>
        <tr r="B19" s="20"/>
        <tr r="B20" s="20"/>
        <tr r="B21" s="20"/>
        <tr r="B22" s="20"/>
        <tr r="B23" s="20"/>
        <tr r="B26" s="20"/>
        <tr r="B27" s="20"/>
        <tr r="B28" s="20"/>
        <tr r="B31" s="20"/>
        <tr r="B33" s="20"/>
        <tr r="B34" s="20"/>
        <tr r="B9" s="17"/>
        <tr r="B10" s="17"/>
        <tr r="B11" s="17"/>
        <tr r="B12" s="17"/>
        <tr r="B16" s="17"/>
        <tr r="B19" s="17"/>
        <tr r="B22" s="17"/>
        <tr r="B27" s="17"/>
        <tr r="B28" s="17"/>
        <tr r="B29" s="17"/>
        <tr r="B30" s="17"/>
        <tr r="B31" s="17"/>
        <tr r="B32" s="17"/>
        <tr r="B35" s="17"/>
        <tr r="B36" s="17"/>
        <tr r="B37" s="17"/>
        <tr r="B40" s="17"/>
        <tr r="B43" s="17"/>
        <tr r="B44" s="17"/>
        <tr r="B48" s="17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12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1167040</xdr:colOff>
      <xdr:row>1</xdr:row>
      <xdr:rowOff>16513</xdr:rowOff>
    </xdr:from>
    <xdr:ext cx="1636743" cy="411817"/>
    <xdr:pic>
      <xdr:nvPicPr>
        <xdr:cNvPr id="3" name="Picture 2">
          <a:extLst>
            <a:ext uri="{FF2B5EF4-FFF2-40B4-BE49-F238E27FC236}">
              <a16:creationId xmlns:a16="http://schemas.microsoft.com/office/drawing/2014/main" id="{0F2A771B-E6A1-4399-9BC4-83CEA1E6E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2640" y="197488"/>
          <a:ext cx="1636743" cy="4118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1243240</xdr:colOff>
      <xdr:row>0</xdr:row>
      <xdr:rowOff>38100</xdr:rowOff>
    </xdr:from>
    <xdr:ext cx="1630580" cy="411817"/>
    <xdr:pic>
      <xdr:nvPicPr>
        <xdr:cNvPr id="4" name="Picture 3">
          <a:extLst>
            <a:ext uri="{FF2B5EF4-FFF2-40B4-BE49-F238E27FC236}">
              <a16:creationId xmlns:a16="http://schemas.microsoft.com/office/drawing/2014/main" id="{2D21F5CB-0583-48C7-8513-874DCC140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840" y="38100"/>
          <a:ext cx="1630580" cy="411817"/>
        </a:xfrm>
        <a:prstGeom prst="rect">
          <a:avLst/>
        </a:prstGeom>
      </xdr:spPr>
    </xdr:pic>
    <xdr:clientData/>
  </xdr:oneCellAnchor>
  <xdr:oneCellAnchor>
    <xdr:from>
      <xdr:col>3</xdr:col>
      <xdr:colOff>1243240</xdr:colOff>
      <xdr:row>0</xdr:row>
      <xdr:rowOff>38100</xdr:rowOff>
    </xdr:from>
    <xdr:ext cx="1630580" cy="411817"/>
    <xdr:pic>
      <xdr:nvPicPr>
        <xdr:cNvPr id="3" name="Picture 2">
          <a:extLst>
            <a:ext uri="{FF2B5EF4-FFF2-40B4-BE49-F238E27FC236}">
              <a16:creationId xmlns:a16="http://schemas.microsoft.com/office/drawing/2014/main" id="{44EB9178-1988-4A30-A77F-36832CE4D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840" y="38100"/>
          <a:ext cx="1630580" cy="4118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3.10\Users2\A&#241;o%202018\Cubos\Estados%20Financieros%20Resu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BVE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"/>
      <sheetName val="ER Resumen"/>
      <sheetName val="Detalle"/>
      <sheetName val="Balance"/>
      <sheetName val="ER Mensual"/>
      <sheetName val="Balance JD PPT"/>
      <sheetName val="ER JD PPT"/>
      <sheetName val="Cuadro de comisiones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>
            <v>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BVES"/>
      <sheetName val="ER BVES"/>
    </sheetNames>
    <sheetDataSet>
      <sheetData sheetId="0">
        <row r="6">
          <cell r="B6">
            <v>44500</v>
          </cell>
        </row>
      </sheetData>
      <sheetData sheetId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Marvin Alexander Martinez Rosales" refreshedDate="44495.700510763891" backgroundQuery="1" createdVersion="3" refreshedVersion="6" minRefreshableVersion="3" recordCount="0" tupleCache="1" supportSubquery="1" supportAdvancedDrill="1" xr:uid="{FE3C4EB3-D07B-4E89-9724-E8BB5124750D}">
  <cacheSource type="external" connectionId="1"/>
  <cacheFields count="9">
    <cacheField name="[Dim Fin Account].[Accounts].[Tree Roots]" caption="Tree Roots" numFmtId="0" hierarchy="7" level="1">
      <sharedItems containsSemiMixedTypes="0" containsString="0"/>
    </cacheField>
    <cacheField name="[Dim Fin Account].[Accounts].[First Level Accounts]" caption="First Level Accounts" numFmtId="0" hierarchy="7" level="2">
      <sharedItems count="2">
        <s v="[Dim Fin Account].[Accounts].&amp;[25180]" c="BKW.5  COMPROMISOS FUTUROS Y CONTINGENCIAS"/>
        <s v="[Dim Fin Account].[Accounts].&amp;[25181]" c="BKW.4  DERECHOS FUTUROS Y CONTINGENCIAS"/>
      </sharedItems>
    </cacheField>
    <cacheField name="[Dim Fin Account].[Accounts].[Second Level Accounts]" caption="Second Level Accounts" numFmtId="0" hierarchy="7" level="3">
      <sharedItems count="5">
        <s v="[Dim Fin Account].[Accounts].&amp;[26899]" c="BKW.13  ACTIVO FIJO"/>
        <s v="[Dim Fin Account].[Accounts].&amp;[26444]" c="BKW.24  DEUDA SUBORDINADA"/>
        <s v="[Dim Fin Account].[Accounts].&amp;[60490]" c="BKW.84  CONTRIBUCIONES ESPECIALES"/>
        <s v="[Dim Fin Account].[Accounts].&amp;[25512]" c="BKW.83  IMPUESTOS DIRECTOS"/>
        <s v="[Dim Fin Account].[Accounts].&amp;[25511]" c="BKW.82  GASTOS NO OPERACIONALES"/>
      </sharedItems>
    </cacheField>
    <cacheField name="[Dim Fin Account].[Accounts].[Ledger Accounts]" caption="Ledger Accounts" numFmtId="0" hierarchy="7" level="4">
      <sharedItems count="20">
        <s v="[Dim Fin Account].[Accounts].&amp;[26736]" c="BKW.225  CRÉDITOS DIFERIDOS"/>
        <s v="[Dim Fin Account].[Accounts].&amp;[25788]" c="BKW.123  EXISTENCIAS"/>
        <s v="[Dim Fin Account].[Accounts].&amp;[26218]" c="BKW.313  RESERVAS DE CAPITAL"/>
        <s v="[Dim Fin Account].[Accounts].&amp;[26735]" c="BKW.222  CUENTAS POR PAGAR"/>
        <s v="[Dim Fin Account].[Accounts].&amp;[26674]" c="BKW.213  OBLIGACIONES A LA VISTA"/>
        <s v="[Dim Fin Account].[Accounts].&amp;[26244]" c="BKW.112  ADQUISICIÓN TEMPORAL DE DOCUMENTOS"/>
        <s v="[Dim Fin Account].[Accounts].&amp;[26668]" c="BKW.215  DOCUMENTOS TRANSADOS"/>
        <s v="[Dim Fin Account].[Accounts].&amp;[25317]" c="BKW.111  FONDOS DISPONIBLES"/>
        <s v="[Dim Fin Account].[Accounts].&amp;[26737]" c="BKW.224  PROVISIONES"/>
        <s v="[Dim Fin Account].[Accounts].&amp;[25787]" c="BKW.122  BIENES RECIBIDOS EN PAGO O ADJUDICADOS"/>
        <s v="[Dim Fin Account].[Accounts].&amp;[26672]" c="BKW.211  DEPÓSITOS"/>
        <s v="[Dim Fin Account].[Accounts].&amp;[26216]" c="BKW.311  CAPITAL SOCIAL PAGADO"/>
        <s v="[Dim Fin Account].[Accounts].&amp;[25314]" c="BKW.114  PRÉSTAMOS"/>
        <s v="[Dim Fin Account].[Accounts].&amp;[26667]" c="BKW.214  TÍTULOS DE EMISIÓN PROPIA"/>
        <s v="[Dim Fin Account].[Accounts].&amp;[26242]" c="BKW.113  INVERSIONES FINANCIERAS"/>
        <s v="[Dim Fin Account].[Accounts].&amp;[27310]" c="BKW.631  INGRESOS NO OPERACIONALES"/>
        <s v="[Dim Fin Account].[Accounts].&amp;[27225]" c="BKW.712  SANEAMIENTO DE ACTIVOS DE INTERMEDIACIÓN"/>
        <s v="[Dim Fin Account].[Accounts].&amp;[26093]" c="BKW.811  GASTOS DE FUNCIONARIOS Y EMPLEADOS"/>
        <s v="[Dim Fin Account].[Accounts].&amp;[26092]" c="BKW.813  DEPRECIACIONES Y AMORTIZACIONES"/>
        <s v="[Dim Fin Account].[Accounts].&amp;[26091]" c="BKW.812  GASTOS GENERALES"/>
      </sharedItems>
    </cacheField>
    <cacheField name="[Dim Fin Account].[Accounts].[Internal Accoutns]" caption="Internal Accoutns" numFmtId="0" hierarchy="7" level="5">
      <sharedItems containsSemiMixedTypes="0" containsString="0"/>
    </cacheField>
    <cacheField name="[Dim Fin Account].[Accounts].[Internal Accoutns 1]" caption="Internal Accoutns 1" numFmtId="0" hierarchy="7" level="6">
      <sharedItems count="14">
        <s v="[Dim Fin Account].[Accounts].&amp;[26931]" c="BKW.2121.08  ADEUDADO A ENTIDADES EXTRANJERAS"/>
        <s v="[Dim Fin Account].[Accounts].&amp;[26861]" c="BKW.2122.07  ADEUDADO AL BMI PARA PRESTAR A TERCEROS"/>
        <s v="[Dim Fin Account].[Accounts].&amp;[25803]" c="BKW.3250.02  POR BIENES RECIBIDOS EN PAGO O ADJUDICADOS"/>
        <s v="[Dim Fin Account].[Accounts].&amp;[25330]" c="BKW.6210.03  AVALES Y FIANZAS"/>
        <s v="[Dim Fin Account].[Accounts].&amp;[25319]" c="BKW.7110.06  PRIMAS POR GARANTÍA DE DEPÓSITOS"/>
        <s v="[Dim Fin Account].[Accounts].&amp;[25355]" c="BKW.7210.00  OPERACIONES EN MONEDA EXTRANJERA"/>
        <s v="[Dim Fin Account].[Accounts].&amp;[26259]" c="BKW.6110.04  INTERESES SOBRE DEPÓSITOS"/>
        <s v="[Dim Fin Account].[Accounts].&amp;[26871]" c="BKW.7110.05  PÉRDIDA POR DIFERENCIA DE PRECIOS"/>
        <s v="[Dim Fin Account].[Accounts].&amp;[26593]" c="BKW.7110.04  TÍTULOS DE EMISIÓN PROPIA (1)"/>
        <s v="[Dim Fin Account].[Accounts].&amp;[26597]" c="BKW.7110.01  DEPÓSITOS"/>
        <s v="[Dim Fin Account].[Accounts].&amp;[26256]" c="BKW.6110.03  OPERACIONES TEMPORALES CON DOCUMENTOS"/>
        <s v="[Dim Fin Account].[Accounts].&amp;[26257]" c="BKW.6110.02  CARTERA DE INVERSIONES"/>
        <s v="[Dim Fin Account].[Accounts].&amp;[26595]" c="BKW.7110.02  PRÉSTAMOS PARA TERCEROS"/>
        <s v="[Dim Fin Account].[Accounts].&amp;[25331]" c="BKW.6210.01  OPERACIONES EN MONEDA EXTRANJERA"/>
      </sharedItems>
    </cacheField>
    <cacheField name="[Dim Fin Account].[Accounts].[Internal Accoutns 2]" caption="Internal Accoutns 2" numFmtId="0" hierarchy="7" level="7">
      <sharedItems count="2">
        <s v="[Dim Fin Account].[Accounts].&amp;[25505]" c="BKW.6110.01.05  Comisiones por otorgamiento"/>
        <s v="[Dim Fin Account].[Accounts].&amp;[26544]" c="BKW.6110.01.01.01  Intereses"/>
      </sharedItems>
    </cacheField>
    <cacheField name="[Dim Date].[Dates].[Year]" caption="Year" numFmtId="0" hierarchy="4" level="1">
      <sharedItems containsSemiMixedTypes="0" containsString="0"/>
    </cacheField>
    <cacheField name="[Dim Date].[Dates].[Month]" caption="Month" numFmtId="0" hierarchy="4" level="2">
      <sharedItems count="2">
        <s v="[Dim Date].[Dates].[Year].&amp;[2021].&amp;[9]" c="9"/>
        <s v="[Dim Date].[Dates].[Year].&amp;[2021].&amp;[10]" c="10"/>
      </sharedItems>
    </cacheField>
  </cacheFields>
  <cacheHierarchies count="75">
    <cacheHierarchy uniqueName="[Dim Currency].[Original Currencies]" caption="Original Currencies" attribute="1" keyAttribute="1" defaultMemberUniqueName="[Dim Currency].[Original Currencies].[All Currencies]" allUniqueName="[Dim Currency].[Original Currencies].[All Currencies]" dimensionUniqueName="[Dim Currency]" displayFolder="" count="2" unbalanced="0"/>
    <cacheHierarchy uniqueName="[Dim Data Layer].[Data Layer Description]" caption="Data Layer Description" attribute="1" defaultMemberUniqueName="[Dim Data Layer].[Data Layer Description].[All]" allUniqueName="[Dim Data Layer].[Data Layer Description].[All]" dimensionUniqueName="[Dim Data Layer]" displayFolder="" count="2" unbalanced="0"/>
    <cacheHierarchy uniqueName="[Dim Data Layer].[Data Layer Id]" caption="Data Layer Id" attribute="1" defaultMemberUniqueName="[Dim Data Layer].[Data Layer Id].[All]" allUniqueName="[Dim Data Layer].[Data Layer Id].[All]" dimensionUniqueName="[Dim Data Layer]" displayFolder="" count="2" unbalanced="0"/>
    <cacheHierarchy uniqueName="[Dim Data Layer].[Data Layers]" caption="Data Layers" defaultMemberUniqueName="[Dim Data Layer].[Data Layers].&amp;[1]" dimensionUniqueName="[Dim Data Layer]" displayFolder="" count="3" unbalanced="1"/>
    <cacheHierarchy uniqueName="[Dim Date].[Dates]" caption="Dates" time="1" defaultMemberUniqueName="[Dim Date].[Dates].[All Dates]" allUniqueName="[Dim Date].[Dates].[All Dates]" dimensionUniqueName="[Dim Date]" displayFolder="" count="4" unbalanced="0">
      <fieldsUsage count="3">
        <fieldUsage x="-1"/>
        <fieldUsage x="7"/>
        <fieldUsage x="8"/>
      </fieldsUsage>
    </cacheHierarchy>
    <cacheHierarchy uniqueName="[Dim Date].[Quarters]" caption="Quarters" time="1" defaultMemberUniqueName="[Dim Date].[Quarters].[All]" allUniqueName="[Dim Date].[Quarters].[All]" dimensionUniqueName="[Dim Date]" displayFolder="" count="4" unbalanced="0"/>
    <cacheHierarchy uniqueName="[Dim Date].[Weeks]" caption="Weeks" time="1" defaultMemberUniqueName="[Dim Date].[Weeks].[All]" allUniqueName="[Dim Date].[Weeks].[All]" dimensionUniqueName="[Dim Date]" displayFolder="" count="3" unbalanced="0"/>
    <cacheHierarchy uniqueName="[Dim Fin Account].[Accounts]" caption="Accounts" defaultMemberUniqueName="[Dim Fin Account].[Accounts].[All Accounts]" allUniqueName="[Dim Fin Account].[Accounts].[All Accounts]" dimensionUniqueName="[Dim Fin Account]" displayFolder="" count="13" unbalanced="1">
      <fieldsUsage count="8">
        <fieldUsage x="-1"/>
        <fieldUsage x="0"/>
        <fieldUsage x="1"/>
        <fieldUsage x="2"/>
        <fieldUsage x="3"/>
        <fieldUsage x="4"/>
        <fieldUsage x="5"/>
        <fieldUsage x="6"/>
      </fieldsUsage>
    </cacheHierarchy>
    <cacheHierarchy uniqueName="[Dim Fin Account].[Fin Account Description]" caption="Fin Account Description" attribute="1" defaultMemberUniqueName="[Dim Fin Account].[Fin Account Description].[All Accounts]" allUniqueName="[Dim Fin Account].[Fin Account Description].[All Accounts]" dimensionUniqueName="[Dim Fin Account]" displayFolder="" count="2" unbalanced="0"/>
    <cacheHierarchy uniqueName="[Dim Fin Account].[Fin Account Id]" caption="Fin Account Id" attribute="1" defaultMemberUniqueName="[Dim Fin Account].[Fin Account Id].[All Accounts]" allUniqueName="[Dim Fin Account].[Fin Account Id].[All Accounts]" dimensionUniqueName="[Dim Fin Account]" displayFolder="" count="2" unbalanced="0"/>
    <cacheHierarchy uniqueName="[Dim Organisational Unit].[Organisational Units]" caption="Organisational Units" attribute="1" defaultMemberUniqueName="[Dim Organisational Unit].[Organisational Units].[All Units]" allUniqueName="[Dim Organisational Unit].[Organisational Units].[All Units]" dimensionUniqueName="[Dim Organisational Unit]" displayFolder="" count="2" unbalanced="0"/>
    <cacheHierarchy uniqueName="[Dim Organisational Unit].[Reporting Unit]" caption="Reporting Unit" attribute="1" defaultMemberUniqueName="[Dim Organisational Unit].[Reporting Unit].[All Units]" allUniqueName="[Dim Organisational Unit].[Reporting Unit].[All Units]" dimensionUniqueName="[Dim Organisational Unit]" displayFolder="" count="2" unbalanced="0"/>
    <cacheHierarchy uniqueName="[Dim Region].[Region Id]" caption="Region Id" attribute="1" defaultMemberUniqueName="[Dim Region].[Region Id].[All Regions]" allUniqueName="[Dim Region].[Region Id].[All Regions]" dimensionUniqueName="[Dim Region]" displayFolder="" count="2" unbalanced="0"/>
    <cacheHierarchy uniqueName="[Dim Region].[Region Name]" caption="Region Name" attribute="1" keyAttribute="1" defaultMemberUniqueName="[Dim Region].[Region Name].[All Regions]" allUniqueName="[Dim Region].[Region Name].[All Regions]" dimensionUniqueName="[Dim Region]" displayFolder="" count="2" unbalanced="0"/>
    <cacheHierarchy uniqueName="[Dim Region].[Regions]" caption="Regions" defaultMemberUniqueName="[Dim Region].[Regions].[All Regions]" allUniqueName="[Dim Region].[Regions].[All Regions]" dimensionUniqueName="[Dim Region]" displayFolder="" count="3" unbalanced="1"/>
    <cacheHierarchy uniqueName="[Measures]" caption="Measures" attribute="1" keyAttribute="1" defaultMemberUniqueName="[Measures].[Balance in USD]" dimensionUniqueName="[Measures]" displayFolder="" measures="1" count="1" unbalanced="0"/>
    <cacheHierarchy uniqueName="[Dim Currency].[Currency Id]" caption="Currency Id" attribute="1" defaultMemberUniqueName="[Dim Currency].[Currency Id].[All Currencies]" allUniqueName="[Dim Currency].[Currency Id].[All Currencies]" dimensionUniqueName="[Dim Currency]" displayFolder="" count="2" unbalanced="0" hidden="1"/>
    <cacheHierarchy uniqueName="[Dim Currency].[Description]" caption="Description" attribute="1" defaultMemberUniqueName="[Dim Currency].[Description].[All Currencies]" allUniqueName="[Dim Currency].[Description].[All Currencies]" dimensionUniqueName="[Dim Currency]" displayFolder="" count="2" unbalanced="0" hidden="1"/>
    <cacheHierarchy uniqueName="[Dim Currency].[Isocode]" caption="Isocode" attribute="1" defaultMemberUniqueName="[Dim Currency].[Isocode].[All Currencies]" allUniqueName="[Dim Currency].[Isocode].[All Currencies]" dimensionUniqueName="[Dim Currency]" displayFolder="" count="2" unbalanced="0" hidden="1"/>
    <cacheHierarchy uniqueName="[Dim Currency].[Isonumber]" caption="Isonumber" attribute="1" defaultMemberUniqueName="[Dim Currency].[Isonumber].[All Currencies]" allUniqueName="[Dim Currency].[Isonumber].[All Currencies]" dimensionUniqueName="[Dim Currency]" displayFolder="" count="2" unbalanced="0" hidden="1"/>
    <cacheHierarchy uniqueName="[Dim Data Layer].[Aggregation Operator]" caption="Aggregation Operator" attribute="1" defaultMemberUniqueName="[Dim Data Layer].[Aggregation Operator].[All]" allUniqueName="[Dim Data Layer].[Aggregation Operator].[All]" dimensionUniqueName="[Dim Data Layer]" displayFolder="" count="2" unbalanced="0" hidden="1"/>
    <cacheHierarchy uniqueName="[Dim Data Layer].[View Dim Is Forecast]" caption="View Dim Is Forecast" attribute="1" keyAttribute="1" defaultMemberUniqueName="[Dim Data Layer].[View Dim Is Forecast].[All]" allUniqueName="[Dim Data Layer].[View Dim Is Forecast].[All]" dimensionUniqueName="[Dim Data Layer]" displayFolder="" count="2" unbalanced="0" hidden="1"/>
    <cacheHierarchy uniqueName="[Dim Date].[Date]" caption="Date" attribute="1" time="1" defaultMemberUniqueName="[Dim Date].[Date].[All]" allUniqueName="[Dim Date].[Date].[All]" dimensionUniqueName="[Dim Date]" displayFolder="" count="2" unbalanced="0" hidden="1"/>
    <cacheHierarchy uniqueName="[Dim Date].[DateKey]" caption="DateKey" attribute="1" time="1" keyAttribute="1" defaultMemberUniqueName="[Dim Date].[DateKey].[All]" allUniqueName="[Dim Date].[DateKey].[All]" dimensionUniqueName="[Dim Date]" displayFolder="" count="2" memberValueDatatype="2" unbalanced="0" hidden="1"/>
    <cacheHierarchy uniqueName="[Dim Date].[Day Of Month]" caption="Day Of Month" attribute="1" time="1" defaultMemberUniqueName="[Dim Date].[Day Of Month].[All]" allUniqueName="[Dim Date].[Day Of Month].[All]" dimensionUniqueName="[Dim Date]" displayFolder="" count="2" unbalanced="0" hidden="1"/>
    <cacheHierarchy uniqueName="[Dim Date].[Day Of Week]" caption="Day Of Week" attribute="1" time="1" defaultMemberUniqueName="[Dim Date].[Day Of Week].[All]" allUniqueName="[Dim Date].[Day Of Week].[All]" dimensionUniqueName="[Dim Date]" displayFolder="" count="2" unbalanced="0" hidden="1"/>
    <cacheHierarchy uniqueName="[Dim Date].[Days]" caption="Days" time="1" defaultMemberUniqueName="[Dim Date].[Days].[All Days]" allUniqueName="[Dim Date].[Days].[All Days]" dimensionUniqueName="[Dim Date]" displayFolder="" count="4" unbalanced="0" hidden="1"/>
    <cacheHierarchy uniqueName="[Dim Date].[Month]" caption="Month" attribute="1" time="1" defaultMemberUniqueName="[Dim Date].[Month].[All]" allUniqueName="[Dim Date].[Month].[All]" dimensionUniqueName="[Dim Date]" displayFolder="" count="2" unbalanced="0" hidden="1"/>
    <cacheHierarchy uniqueName="[Dim Date].[Quarter]" caption="Quarter" attribute="1" time="1" defaultMemberUniqueName="[Dim Date].[Quarter].[All]" allUniqueName="[Dim Date].[Quarter].[All]" dimensionUniqueName="[Dim Date]" displayFolder="" count="2" unbalanced="0" hidden="1"/>
    <cacheHierarchy uniqueName="[Dim Date].[Week]" caption="Week" attribute="1" time="1" defaultMemberUniqueName="[Dim Date].[Week].[All]" allUniqueName="[Dim Date].[Week].[All]" dimensionUniqueName="[Dim Date]" displayFolder="" count="2" unbalanced="0" hidden="1"/>
    <cacheHierarchy uniqueName="[Dim Date].[Year]" caption="Year" attribute="1" time="1" defaultMemberUniqueName="[Dim Date].[Year].[All]" allUniqueName="[Dim Date].[Year].[All]" dimensionUniqueName="[Dim Date]" displayFolder="" count="2" unbalanced="0" hidden="1"/>
    <cacheHierarchy uniqueName="[Dim Fin Account].[Aggregator]" caption="Aggregator" attribute="1" defaultMemberUniqueName="[Dim Fin Account].[Aggregator].[All Accounts]" allUniqueName="[Dim Fin Account].[Aggregator].[All Accounts]" dimensionUniqueName="[Dim Fin Account]" displayFolder="" count="2" unbalanced="0" hidden="1"/>
    <cacheHierarchy uniqueName="[Dim Fin Account].[Description Local]" caption="Description Local" attribute="1" defaultMemberUniqueName="[Dim Fin Account].[Description Local].[All Accounts]" allUniqueName="[Dim Fin Account].[Description Local].[All Accounts]" dimensionUniqueName="[Dim Fin Account]" displayFolder="" count="2" unbalanced="0" hidden="1"/>
    <cacheHierarchy uniqueName="[Dim Fin Account].[Dim Fin Account]" caption="Dim Fin Account" attribute="1" keyAttribute="1" defaultMemberUniqueName="[Dim Fin Account].[Dim Fin Account].[All Accounts]" allUniqueName="[Dim Fin Account].[Dim Fin Account].[All Accounts]" dimensionUniqueName="[Dim Fin Account]" displayFolder="" count="2" unbalanced="0" hidden="1"/>
    <cacheHierarchy uniqueName="[Dim Fin Account].[Dim Fin Data Source]" caption="Dim Fin Data Source" attribute="1" defaultMemberUniqueName="[Dim Fin Account].[Dim Fin Data Source].[All Accounts]" allUniqueName="[Dim Fin Account].[Dim Fin Data Source].[All Accounts]" dimensionUniqueName="[Dim Fin Account]" displayFolder="" count="2" unbalanced="0" hidden="1"/>
    <cacheHierarchy uniqueName="[Dim Fin Account].[Dim Fin Data Source - Description]" caption="Dim Fin Data Source - Description" attribute="1" defaultMemberUniqueName="[Dim Fin Account].[Dim Fin Data Source - Description].[All Accounts]" allUniqueName="[Dim Fin Account].[Dim Fin Data Source - Description].[All Accounts]" dimensionUniqueName="[Dim Fin Account]" displayFolder="" count="2" unbalanced="0" hidden="1"/>
    <cacheHierarchy uniqueName="[Dim Fin Account].[Fin Data Source Id]" caption="Fin Data Source Id" attribute="1" defaultMemberUniqueName="[Dim Fin Account].[Fin Data Source Id].[All Accounts]" allUniqueName="[Dim Fin Account].[Fin Data Source Id].[All Accounts]" dimensionUniqueName="[Dim Fin Account]" displayFolder="" count="2" unbalanced="0" hidden="1"/>
    <cacheHierarchy uniqueName="[Dim Fin Account].[Full Description]" caption="Full Description" attribute="1" defaultMemberUniqueName="[Dim Fin Account].[Full Description].[All Accounts]" allUniqueName="[Dim Fin Account].[Full Description].[All Accounts]" dimensionUniqueName="[Dim Fin Account]" displayFolder="" count="2" unbalanced="0" hidden="1"/>
    <cacheHierarchy uniqueName="[Dim Fin Account].[Multiplier]" caption="Multiplier" attribute="1" defaultMemberUniqueName="[Dim Fin Account].[Multiplier].[All Accounts]" allUniqueName="[Dim Fin Account].[Multiplier].[All Accounts]" dimensionUniqueName="[Dim Fin Account]" displayFolder="" count="2" unbalanced="0" hidden="1"/>
    <cacheHierarchy uniqueName="[Dim Fin Account].[Normal Is Credit]" caption="Normal Is Credit" attribute="1" defaultMemberUniqueName="[Dim Fin Account].[Normal Is Credit].[All Accounts]" allUniqueName="[Dim Fin Account].[Normal Is Credit].[All Accounts]" dimensionUniqueName="[Dim Fin Account]" displayFolder="" count="2" unbalanced="0" hidden="1"/>
    <cacheHierarchy uniqueName="[Dim Fin Account].[Parent Fin Account Id]" caption="Parent Fin Account Id" attribute="1" defaultMemberUniqueName="[Dim Fin Account].[Parent Fin Account Id].[All Accounts]" allUniqueName="[Dim Fin Account].[Parent Fin Account Id].[All Accounts]" dimensionUniqueName="[Dim Fin Account]" displayFolder="" count="2" unbalanced="0" hidden="1"/>
    <cacheHierarchy uniqueName="[Dim Organisational Unit].[Age]" caption="Age" attribute="1" defaultMemberUniqueName="[Dim Organisational Unit].[Age].[All Units]" allUniqueName="[Dim Organisational Unit].[Age].[All Units]" dimensionUniqueName="[Dim Organisational Unit]" displayFolder="" count="2" unbalanced="0" hidden="1"/>
    <cacheHierarchy uniqueName="[Dim Organisational Unit].[Institution Name]" caption="Institution Name" attribute="1" defaultMemberUniqueName="[Dim Organisational Unit].[Institution Name].[All Units]" allUniqueName="[Dim Organisational Unit].[Institution Name].[All Units]" dimensionUniqueName="[Dim Organisational Unit]" displayFolder="" count="2" unbalanced="0" hidden="1"/>
    <cacheHierarchy uniqueName="[Dim Organisational Unit].[Location]" caption="Location" attribute="1" defaultMemberUniqueName="[Dim Organisational Unit].[Location].[All Units]" allUniqueName="[Dim Organisational Unit].[Location].[All Units]" dimensionUniqueName="[Dim Organisational Unit]" displayFolder="" count="2" unbalanced="0" hidden="1"/>
    <cacheHierarchy uniqueName="[Dim Organisational Unit].[Organisational Unit Key]" caption="Organisational Unit Key" attribute="1" keyAttribute="1" defaultMemberUniqueName="[Dim Organisational Unit].[Organisational Unit Key].[All Units]" allUniqueName="[Dim Organisational Unit].[Organisational Unit Key].[All Units]" dimensionUniqueName="[Dim Organisational Unit]" displayFolder="" count="2" unbalanced="0" hidden="1"/>
    <cacheHierarchy uniqueName="[Dim Organisational Unit].[Region Key]" caption="Region Key" attribute="1" defaultMemberUniqueName="[Dim Organisational Unit].[Region Key].[All Units]" allUniqueName="[Dim Organisational Unit].[Region Key].[All Units]" dimensionUniqueName="[Dim Organisational Unit]" displayFolder="" count="2" unbalanced="0" hidden="1"/>
    <cacheHierarchy uniqueName="[Dim Organisational Unit].[Size]" caption="Size" attribute="1" defaultMemberUniqueName="[Dim Organisational Unit].[Size].[All Units]" allUniqueName="[Dim Organisational Unit].[Size].[All Units]" dimensionUniqueName="[Dim Organisational Unit]" displayFolder="" count="2" unbalanced="0" hidden="1"/>
    <cacheHierarchy uniqueName="[Dim Organisational Unit].[Unit Name]" caption="Unit Name" attribute="1" defaultMemberUniqueName="[Dim Organisational Unit].[Unit Name].[All Units]" allUniqueName="[Dim Organisational Unit].[Unit Name].[All Units]" dimensionUniqueName="[Dim Organisational Unit]" displayFolder="" count="2" unbalanced="0" hidden="1"/>
    <cacheHierarchy uniqueName="[Dim Organisational Unit].[Unit Name Local]" caption="Unit Name Local" attribute="1" defaultMemberUniqueName="[Dim Organisational Unit].[Unit Name Local].[All Units]" allUniqueName="[Dim Organisational Unit].[Unit Name Local].[All Units]" dimensionUniqueName="[Dim Organisational Unit]" displayFolder="" count="2" unbalanced="0" hidden="1"/>
    <cacheHierarchy uniqueName="[Dim Region].[Parent Region Id]" caption="Parent Region Id" attribute="1" defaultMemberUniqueName="[Dim Region].[Parent Region Id].[All Regions]" allUniqueName="[Dim Region].[Parent Region Id].[All Regions]" dimensionUniqueName="[Dim Region]" displayFolder="" count="2" unbalanced="0" hidden="1"/>
    <cacheHierarchy uniqueName="[Dim Region].[Parent Region Name]" caption="Parent Region Name" attribute="1" defaultMemberUniqueName="[Dim Region].[Parent Region Name].[All Regions]" allUniqueName="[Dim Region].[Parent Region Name].[All Regions]" dimensionUniqueName="[Dim Region]" displayFolder="" count="2" unbalanced="0" hidden="1"/>
    <cacheHierarchy uniqueName="[Measures].[Balance in Original Currency]" caption="Balance in Original Currency" measure="1" displayFolder="Balances" measureGroup="Balances" count="0"/>
    <cacheHierarchy uniqueName="[Measures].[Balance in Local Currency]" caption="Balance in Local Currency" measure="1" displayFolder="Balances" measureGroup="Balances" count="0"/>
    <cacheHierarchy uniqueName="[Measures].[Balance in EUR]" caption="Balance in EUR" measure="1" displayFolder="Balances" measureGroup="Balances" count="0"/>
    <cacheHierarchy uniqueName="[Measures].[Balance in USD]" caption="Balance in USD" measure="1" displayFolder="Balances" measureGroup="Balances" count="0"/>
    <cacheHierarchy uniqueName="[Measures].[Debits in Original Currency]" caption="Debits in Original Currency" measure="1" displayFolder="Auxiliary Measures (Year-Month)\Debits" measureGroup="Balances" count="0"/>
    <cacheHierarchy uniqueName="[Measures].[Debits in Local Currency]" caption="Debits in Local Currency" measure="1" displayFolder="Auxiliary Measures (Year-Month)\Debits" measureGroup="Balances" count="0"/>
    <cacheHierarchy uniqueName="[Measures].[Debits in EUR]" caption="Debits in EUR" measure="1" displayFolder="Auxiliary Measures (Year-Month)\Debits" measureGroup="Balances" count="0"/>
    <cacheHierarchy uniqueName="[Measures].[Debits in USD]" caption="Debits in USD" measure="1" displayFolder="Auxiliary Measures (Year-Month)\Debits" measureGroup="Balances" count="0"/>
    <cacheHierarchy uniqueName="[Measures].[Credits in Original Currency]" caption="Credits in Original Currency" measure="1" displayFolder="Auxiliary Measures (Year-Month)\Credits" measureGroup="Balances" count="0"/>
    <cacheHierarchy uniqueName="[Measures].[Credits in Local Currency]" caption="Credits in Local Currency" measure="1" displayFolder="Auxiliary Measures (Year-Month)\Credits" measureGroup="Balances" count="0"/>
    <cacheHierarchy uniqueName="[Measures].[Credits in EUR]" caption="Credits in EUR" measure="1" displayFolder="Auxiliary Measures (Year-Month)\Credits" measureGroup="Balances" count="0"/>
    <cacheHierarchy uniqueName="[Measures].[Credits in USD]" caption="Credits in USD" measure="1" displayFolder="Auxiliary Measures (Year-Month)\Credits" measureGroup="Balances" count="0"/>
    <cacheHierarchy uniqueName="[Measures].[Non-null Balance in EUR]" caption="Non-null Balance in EUR" measure="1" displayFolder="Non-null Balances" count="0"/>
    <cacheHierarchy uniqueName="[Measures].[Non-null Balance in USD]" caption="Non-null Balance in USD" measure="1" displayFolder="Non-null Balances" count="0"/>
    <cacheHierarchy uniqueName="[Measures].[Non-null Balance in Local Currency]" caption="Non-null Balance in Local Currency" measure="1" displayFolder="Non-null Balances" count="0"/>
    <cacheHierarchy uniqueName="[Measures].[Non-null Balance in Original Currency]" caption="Non-null Balance in Original Currency" measure="1" displayFolder="Non-null Balances" count="0"/>
    <cacheHierarchy uniqueName="[Measures].[Avg in EUR]" caption="Avg in EUR" measure="1" displayFolder="Annualized Average Balances (Year-Month)" count="0"/>
    <cacheHierarchy uniqueName="[Measures].[Avg in USD]" caption="Avg in USD" measure="1" displayFolder="Annualized Average Balances (Year-Month)" count="0"/>
    <cacheHierarchy uniqueName="[Measures].[Avg in Local Currency]" caption="Avg in Local Currency" measure="1" displayFolder="Annualized Average Balances (Year-Month)" count="0"/>
    <cacheHierarchy uniqueName="[Measures].[Avg in Original Currency]" caption="Avg in Original Currency" measure="1" displayFolder="Annualized Average Balances (Year-Month)" count="0"/>
    <cacheHierarchy uniqueName="[Measures].[Change in EUR]" caption="Change in EUR" measure="1" displayFolder="Change in Balance (Year-Month)" count="0"/>
    <cacheHierarchy uniqueName="[Measures].[Change in USD]" caption="Change in USD" measure="1" displayFolder="Change in Balance (Year-Month)" count="0"/>
    <cacheHierarchy uniqueName="[Measures].[Change in Local Currency]" caption="Change in Local Currency" measure="1" displayFolder="Change in Balance (Year-Month)" count="0"/>
    <cacheHierarchy uniqueName="[Measures].[Change in Original Currency]" caption="Change in Original Currency" measure="1" displayFolder="Change in Balance (Year-Month)" count="0"/>
  </cacheHierarchies>
  <kpis count="0"/>
  <tupleCache>
    <entries count="42">
      <n v="3430516.3600000003" in="0">
        <tpls c="2">
          <tpl fld="8" item="0"/>
          <tpl hier="7" item="6"/>
        </tpls>
      </n>
      <n v="109451.77" in="0">
        <tpls c="2">
          <tpl fld="8" item="0"/>
          <tpl fld="5" item="6"/>
        </tpls>
      </n>
      <n v="933996.57000000007" in="0">
        <tpls c="2">
          <tpl fld="8" item="0"/>
          <tpl hier="7" item="10"/>
        </tpls>
      </n>
      <n v="89970.89" in="0">
        <tpls c="2">
          <tpl fld="8" item="0"/>
          <tpl fld="5" item="7"/>
        </tpls>
      </n>
      <n v="3679989.5699999989" in="0">
        <tpls c="2">
          <tpl fld="8" item="0"/>
          <tpl fld="5" item="12"/>
        </tpls>
      </n>
      <n v="1713324.4500000002" in="0">
        <tpls c="2">
          <tpl fld="8" item="0"/>
          <tpl fld="3" item="18"/>
        </tpls>
      </n>
      <n v="5089213.830000001" in="0">
        <tpls c="2">
          <tpl fld="8" item="0"/>
          <tpl hier="7" item="8"/>
        </tpls>
      </n>
      <n v="47135.17" in="0">
        <tpls c="2">
          <tpl fld="8" item="0"/>
          <tpl hier="7" item="9"/>
        </tpls>
      </n>
      <n v="6798536.7800000003" in="0">
        <tpls c="2">
          <tpl fld="8" item="0"/>
          <tpl fld="3" item="19"/>
        </tpls>
      </n>
      <n v="14410315.110000003" in="0">
        <tpls c="2">
          <tpl fld="8" item="0"/>
          <tpl fld="5" item="9"/>
        </tpls>
      </n>
      <n v="7252054.8300000001" in="0">
        <tpls c="2">
          <tpl fld="8" item="0"/>
          <tpl fld="5" item="11"/>
        </tpls>
      </n>
      <n v="3503662.35" in="0">
        <tpls c="2">
          <tpl fld="8" item="0"/>
          <tpl fld="5" item="8"/>
        </tpls>
      </n>
      <n v="8016.84" in="0">
        <tpls c="2">
          <tpl fld="8" item="0"/>
          <tpl fld="5" item="10"/>
        </tpls>
      </n>
      <n v="7961882.4899999984" in="0">
        <tpls c="2">
          <tpl fld="8" item="0"/>
          <tpl fld="3" item="17"/>
        </tpls>
      </n>
      <n v="9118395.6699999999" in="0">
        <tpls c="2">
          <tpl fld="8" item="0"/>
          <tpl fld="3" item="15"/>
        </tpls>
      </n>
      <n v="2013353.85" in="0">
        <tpls c="2">
          <tpl fld="8" item="0"/>
          <tpl fld="2" item="4"/>
        </tpls>
      </n>
      <n v="0" in="0">
        <tpls c="2">
          <tpl fld="8" item="0"/>
          <tpl fld="5" item="13"/>
        </tpls>
      </n>
      <n v="435821.01" in="0">
        <tpls c="2">
          <tpl fld="8" item="0"/>
          <tpl fld="2" item="3"/>
        </tpls>
      </n>
      <n v="236.5" in="0">
        <tpls c="2">
          <tpl fld="8" item="0"/>
          <tpl fld="5" item="5"/>
        </tpls>
      </n>
      <n v="32377356.090000004" in="0">
        <tpls c="2">
          <tpl fld="8" item="0"/>
          <tpl hier="7" item="11"/>
        </tpls>
      </n>
      <n v="0" in="0">
        <tpls c="2">
          <tpl fld="8" item="0"/>
          <tpl fld="2" item="2"/>
        </tpls>
      </n>
      <n v="62504.23" in="0">
        <tpls c="2">
          <tpl fld="8" item="1"/>
          <tpl hier="7" item="9"/>
        </tpls>
      </n>
      <n v="7660485.0000000009" in="0">
        <tpls c="2">
          <tpl fld="8" item="1"/>
          <tpl fld="3" item="19"/>
        </tpls>
      </n>
      <n v="9755845.6799999997" in="0">
        <tpls c="2">
          <tpl fld="8" item="1"/>
          <tpl fld="3" item="15"/>
        </tpls>
      </n>
      <n v="2393260.09" in="0">
        <tpls c="2">
          <tpl fld="8" item="1"/>
          <tpl fld="2" item="4"/>
        </tpls>
      </n>
      <n v="36256007.290000007" in="0">
        <tpls c="2">
          <tpl fld="8" item="1"/>
          <tpl hier="7" item="11"/>
        </tpls>
      </n>
      <n v="99495.84" in="0">
        <tpls c="2">
          <tpl fld="8" item="1"/>
          <tpl fld="5" item="7"/>
        </tpls>
      </n>
      <n v="1038776.07" in="0">
        <tpls c="2">
          <tpl fld="8" item="1"/>
          <tpl hier="7" item="10"/>
        </tpls>
      </n>
      <n v="8907859.6100000013" in="0">
        <tpls c="2">
          <tpl fld="8" item="1"/>
          <tpl fld="3" item="17"/>
        </tpls>
      </n>
      <n v="5549913.2299999995" in="0">
        <tpls c="2">
          <tpl fld="8" item="1"/>
          <tpl hier="7" item="8"/>
        </tpls>
      </n>
      <n v="0" in="0">
        <tpls c="2">
          <tpl fld="8" item="1"/>
          <tpl fld="5" item="13"/>
        </tpls>
      </n>
      <n v="25953.89" in="0">
        <tpls c="2">
          <tpl fld="8" item="1"/>
          <tpl fld="5" item="10"/>
        </tpls>
      </n>
      <n v="443821.01" in="0">
        <tpls c="2">
          <tpl fld="8" item="1"/>
          <tpl fld="2" item="3"/>
        </tpls>
      </n>
      <n v="3902967" in="0">
        <tpls c="2">
          <tpl fld="8" item="1"/>
          <tpl fld="5" item="8"/>
        </tpls>
      </n>
      <n v="236.5" in="0">
        <tpls c="2">
          <tpl fld="8" item="1"/>
          <tpl fld="5" item="5"/>
        </tpls>
      </n>
      <n v="1903245.2999999998" in="0">
        <tpls c="2">
          <tpl fld="8" item="1"/>
          <tpl fld="3" item="18"/>
        </tpls>
      </n>
      <n v="0" in="0">
        <tpls c="2">
          <tpl fld="8" item="1"/>
          <tpl fld="2" item="2"/>
        </tpls>
      </n>
      <n v="16007958.670000006" in="0">
        <tpls c="2">
          <tpl fld="8" item="1"/>
          <tpl fld="5" item="9"/>
        </tpls>
      </n>
      <n v="8174901.0300000003" in="0">
        <tpls c="2">
          <tpl fld="8" item="1"/>
          <tpl fld="5" item="11"/>
        </tpls>
      </n>
      <n v="120537.3" in="0">
        <tpls c="2">
          <tpl fld="8" item="1"/>
          <tpl fld="5" item="6"/>
        </tpls>
      </n>
      <n v="3769726.7900000005" in="0">
        <tpls c="2">
          <tpl fld="8" item="1"/>
          <tpl hier="7" item="6"/>
        </tpls>
      </n>
      <n v="4181050.69" in="0">
        <tpls c="2">
          <tpl fld="8" item="1"/>
          <tpl fld="5" item="12"/>
        </tpls>
      </n>
    </entries>
    <sets count="12">
      <set count="2" maxRank="1" setDefinition="{[Accounts].[BKW.225  CRÉDITOS DIFERIDOS],[Accounts].[BKW.4129  PROVISIÓN POR PÉRDIDAS]}">
        <tpls c="1">
          <tpl fld="3" item="0"/>
        </tpls>
      </set>
      <set count="4" maxRank="1" setDefinition="{[Accounts].[BKW.2121.08  ADEUDADO A ENTIDADES EXTRANJERAS],[Accounts].[BKW.2121.09  OTROS PRÉSTAMOS (1)],[Accounts].[BKW.2122.08  ADEUDADO A ENTIDADES EXTRANJERAS],[Accounts].[BKW.2123.08  ADEUDADO A ENTIDADES EXTRANJERAS]}">
        <tpls c="1">
          <tpl fld="5" item="0"/>
        </tpls>
      </set>
      <set count="4" maxRank="1" setDefinition="{[Accounts].[BKW.123  EXISTENCIAS],[Accounts].[BKW.124  GASTOS PAGADOS POR ANTICIPADO Y CARGOS DIFERIDOS],[Accounts].[BKW.125  CUENTAS POR COBRAR],[Accounts].[BKW.126  DERECHOS Y PARTICIPACIONES]}">
        <tpls c="1">
          <tpl fld="3" item="1"/>
        </tpls>
      </set>
      <set count="5" maxRank="1" setDefinition="{[Accounts].[BKW.313  RESERVAS DE CAPITAL],[Accounts].[BKW.314  RESULTADOS POR APLICAR],[Accounts].[BKW.321  UTILIDADES NO DISTRIBUIBLES],[Accounts].[BKW.323  RECUPERACIONES DE ACTIVOS CASTIGADOS],[Accounts].[BKW.324  DONACIONES]}">
        <tpls c="1">
          <tpl fld="3" item="2"/>
        </tpls>
      </set>
      <set count="2" maxRank="1" setDefinition="{[Accounts].[BKW.222  CUENTAS POR PAGAR],[Accounts].[BKW.223  RETENCIONES]}">
        <tpls c="1">
          <tpl fld="3" item="3"/>
        </tpls>
      </set>
      <set count="2" maxRank="1" setDefinition="{[Accounts].[BKW.213  OBLIGACIONES A LA VISTA],[Accounts].[BKW.2123.09  OTROS PRÉSTAMOS (1)]}">
        <tpls c="1">
          <tpl fld="3" item="4"/>
        </tpls>
      </set>
      <set count="2" maxRank="1" setDefinition="{[Accounts].[BKW.6210.03  AVALES Y FIANZAS],[Accounts].[BKW.6210.04  SERVICIOS]}">
        <tpls c="1">
          <tpl fld="5" item="3"/>
        </tpls>
      </set>
      <set count="2" maxRank="1" setDefinition="{[Accounts].[BKW.631  INGRESOS NO OPERACIONALES],[Accounts].[BKW.82  GASTOS NO OPERACIONALES]}">
        <tpls c="1">
          <tpl fld="3" item="15"/>
        </tpls>
      </set>
      <set count="3" maxRank="1" setDefinition="{[Accounts].[BKW.712  SANEAMIENTO DE ACTIVOS DE INTERMEDIACIÓN],[Accounts].[BKW.726  CASTIGOS DE CONTINGENCIAS],[Accounts].[BKW.713  CASTIGOS DE ACTIVOS DE INTERMEDIACIÓN]}">
        <tpls c="1">
          <tpl fld="3" item="16"/>
        </tpls>
      </set>
      <set count="2" maxRank="1" setDefinition="{[Accounts].[BKW.6110.01.05  Comisiones por otorgamiento],[Accounts].[BKW.6110.01.06  Otras comisiones y recargos sobre créditos]}">
        <tpls c="1">
          <tpl fld="6" item="0"/>
        </tpls>
      </set>
      <set count="3" maxRank="1" setDefinition="{[Accounts].[BKW.7110.06  PRIMAS POR GARANTÍA DE DEPÓSITOS],[Accounts].[BKW.7110.07  OTROS COSTOS DE INTERMEDIACIÓN],[Accounts].[BKW.724  PRESTACIÓN DE SERVICIOS]}">
        <tpls c="1">
          <tpl fld="5" item="4"/>
        </tpls>
      </set>
      <set count="4" maxRank="1" setDefinition="{[Accounts].[BKW.6110.01.01.01  Intereses],[Accounts].[BKW.6110.01.01.02  Intereses por Mora],[Accounts].[BKW.6110.01.01.03  Intereses por sobregiro en cuenta],[Accounts].[BKW.6110.01.01.04  Intereses por Mora en Sobregiro]}">
        <tpls c="1">
          <tpl fld="6" item="1"/>
        </tpls>
      </set>
    </sets>
    <queryCache count="35">
      <query mdx="[Accounts].[BKW.112  ADQUISICIÓN TEMPORAL DE DOCUMENTOS]">
        <tpls c="1">
          <tpl fld="3" item="5"/>
        </tpls>
      </query>
      <query mdx="[Accounts].[BKW.215  DOCUMENTOS TRANSADOS]">
        <tpls c="1">
          <tpl fld="3" item="6"/>
        </tpls>
      </query>
      <query mdx="[Accounts].[BKW.13  ACTIVO FIJO]">
        <tpls c="1">
          <tpl fld="2" item="0"/>
        </tpls>
      </query>
      <query mdx="[Accounts].[BKW.5  COMPROMISOS FUTUROS Y CONTINGENCIAS]">
        <tpls c="1">
          <tpl fld="1" item="0"/>
        </tpls>
      </query>
      <query mdx="[Accounts].[BKW.111  FONDOS DISPONIBLES]">
        <tpls c="1">
          <tpl fld="3" item="7"/>
        </tpls>
      </query>
      <query mdx="[Accounts].[BKW.224  PROVISIONES]">
        <tpls c="1">
          <tpl fld="3" item="8"/>
        </tpls>
      </query>
      <query mdx="[Accounts].[BKW.2122.07  ADEUDADO AL BMI PARA PRESTAR A TERCEROS]">
        <tpls c="1">
          <tpl fld="5" item="1"/>
        </tpls>
      </query>
      <query mdx="[Accounts].[BKW.122  BIENES RECIBIDOS EN PAGO O ADJUDICADOS]">
        <tpls c="1">
          <tpl fld="3" item="9"/>
        </tpls>
      </query>
      <query mdx="[Accounts].[BKW.3250.02  POR BIENES RECIBIDOS EN PAGO O ADJUDICADOS]">
        <tpls c="1">
          <tpl fld="5" item="2"/>
        </tpls>
      </query>
      <query mdx="[Accounts].[BKW.211  DEPÓSITOS]">
        <tpls c="1">
          <tpl fld="3" item="10"/>
        </tpls>
      </query>
      <query mdx="[Accounts].[BKW.311  CAPITAL SOCIAL PAGADO]">
        <tpls c="1">
          <tpl fld="3" item="11"/>
        </tpls>
      </query>
      <query mdx="[Accounts].[BKW.114  PRÉSTAMOS]">
        <tpls c="1">
          <tpl fld="3" item="12"/>
        </tpls>
      </query>
      <query mdx="[Accounts].[BKW.214  TÍTULOS DE EMISIÓN PROPIA]">
        <tpls c="1">
          <tpl fld="3" item="13"/>
        </tpls>
      </query>
      <query mdx="[Accounts].[BKW.4  DERECHOS FUTUROS Y CONTINGENCIAS]">
        <tpls c="1">
          <tpl fld="1" item="1"/>
        </tpls>
      </query>
      <query mdx="[Accounts].[BKW.113  INVERSIONES FINANCIERAS]">
        <tpls c="1">
          <tpl fld="3" item="14"/>
        </tpls>
      </query>
      <query mdx="[Accounts].[BKW.24  DEUDA SUBORDINADA]">
        <tpls c="1">
          <tpl fld="2" item="1"/>
        </tpls>
      </query>
      <query mdx="[Dates].[1900].[1]"/>
      <query mdx="[Accounts].[BKW.7210.00  OPERACIONES EN MONEDA EXTRANJERA]">
        <tpls c="1">
          <tpl fld="5" item="5"/>
        </tpls>
      </query>
      <query mdx="[Accounts].[BKW.6110.04  INTERESES SOBRE DEPÓSITOS]">
        <tpls c="1">
          <tpl fld="5" item="6"/>
        </tpls>
      </query>
      <query mdx="[Accounts].[BKW.811  GASTOS DE FUNCIONARIOS Y EMPLEADOS]">
        <tpls c="1">
          <tpl fld="3" item="17"/>
        </tpls>
      </query>
      <query mdx="[Accounts].[BKW.7110.05  PÉRDIDA POR DIFERENCIA DE PRECIOS]">
        <tpls c="1">
          <tpl fld="5" item="7"/>
        </tpls>
      </query>
      <query mdx="[Accounts].[BKW.7110.04  TÍTULOS DE EMISIÓN PROPIA (1)]">
        <tpls c="1">
          <tpl fld="5" item="8"/>
        </tpls>
      </query>
      <query mdx="[Accounts].[BKW.7110.01  DEPÓSITOS]">
        <tpls c="1">
          <tpl fld="5" item="9"/>
        </tpls>
      </query>
      <query mdx="[Accounts].[BKW.813  DEPRECIACIONES Y AMORTIZACIONES]">
        <tpls c="1">
          <tpl fld="3" item="18"/>
        </tpls>
      </query>
      <query mdx="[Accounts].[BKW.812  GASTOS GENERALES]">
        <tpls c="1">
          <tpl fld="3" item="19"/>
        </tpls>
      </query>
      <query mdx="[Accounts].[BKW.6110.03  OPERACIONES TEMPORALES CON DOCUMENTOS]">
        <tpls c="1">
          <tpl fld="5" item="10"/>
        </tpls>
      </query>
      <query mdx="[Accounts].[BKW.6110.02  CARTERA DE INVERSIONES]">
        <tpls c="1">
          <tpl fld="5" item="11"/>
        </tpls>
      </query>
      <query mdx="[Accounts].[BKW.7110.02  PRÉSTAMOS PARA TERCEROS]">
        <tpls c="1">
          <tpl fld="5" item="12"/>
        </tpls>
      </query>
      <query mdx="[Accounts].[BKW.84  CONTRIBUCIONES ESPECIALES]">
        <tpls c="1">
          <tpl fld="2" item="2"/>
        </tpls>
      </query>
      <query mdx="[Accounts].[BKW.83  IMPUESTOS DIRECTOS]">
        <tpls c="1">
          <tpl fld="2" item="3"/>
        </tpls>
      </query>
      <query mdx="[Accounts].[BKW.6210.01  OPERACIONES EN MONEDA EXTRANJERA]">
        <tpls c="1">
          <tpl fld="5" item="13"/>
        </tpls>
      </query>
      <query mdx="[Accounts].[BKW.631  INGRESOS NO OPERACIONALES]">
        <tpls c="1">
          <tpl fld="3" item="15"/>
        </tpls>
      </query>
      <query mdx="[Accounts].[BKW.82  GASTOS NO OPERACIONALES]">
        <tpls c="1">
          <tpl fld="2" item="4"/>
        </tpls>
      </query>
      <query mdx="[Dates].[2021].[9]">
        <tpls c="1">
          <tpl fld="8" item="0"/>
        </tpls>
      </query>
      <query mdx="[Dates].[2021].[10]">
        <tpls c="1">
          <tpl fld="8" item="1"/>
        </tpls>
      </query>
    </queryCache>
    <serverFormats count="1">
      <serverFormat format="#,#.00"/>
    </serverForma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H59"/>
  <sheetViews>
    <sheetView showGridLines="0" tabSelected="1" zoomScaleNormal="100" zoomScaleSheetLayoutView="115" workbookViewId="0">
      <pane ySplit="6" topLeftCell="A37" activePane="bottomLeft" state="frozen"/>
      <selection activeCell="B7" sqref="B7"/>
      <selection pane="bottomLeft" activeCell="E43" sqref="E43"/>
    </sheetView>
  </sheetViews>
  <sheetFormatPr defaultColWidth="9.140625" defaultRowHeight="14.25" x14ac:dyDescent="0.2"/>
  <cols>
    <col min="1" max="1" width="2" style="2" customWidth="1"/>
    <col min="2" max="3" width="20.7109375" style="3" customWidth="1"/>
    <col min="4" max="4" width="19.7109375" style="3" bestFit="1" customWidth="1"/>
    <col min="5" max="5" width="22.42578125" style="3" customWidth="1"/>
    <col min="6" max="6" width="1.5703125" style="2" customWidth="1"/>
    <col min="7" max="7" width="13.140625" style="2" bestFit="1" customWidth="1"/>
    <col min="8" max="16384" width="9.140625" style="2"/>
  </cols>
  <sheetData>
    <row r="1" spans="1:5" x14ac:dyDescent="0.2">
      <c r="B1" s="31"/>
      <c r="C1" s="31"/>
      <c r="D1" s="31"/>
      <c r="E1" s="2"/>
    </row>
    <row r="2" spans="1:5" ht="18" x14ac:dyDescent="0.25">
      <c r="B2" s="30" t="s">
        <v>17</v>
      </c>
      <c r="C2" s="30"/>
      <c r="D2" s="30"/>
      <c r="E2" s="38"/>
    </row>
    <row r="3" spans="1:5" ht="18" x14ac:dyDescent="0.25">
      <c r="B3" s="30" t="s">
        <v>19</v>
      </c>
      <c r="C3" s="30"/>
      <c r="D3" s="30"/>
      <c r="E3" s="38"/>
    </row>
    <row r="4" spans="1:5" ht="18" x14ac:dyDescent="0.25">
      <c r="B4" s="41">
        <v>44500</v>
      </c>
      <c r="C4" s="41"/>
      <c r="D4" s="30"/>
      <c r="E4" s="38"/>
    </row>
    <row r="5" spans="1:5" ht="18.75" thickBot="1" x14ac:dyDescent="0.25">
      <c r="B5" s="2" t="s">
        <v>23</v>
      </c>
      <c r="C5" s="2"/>
      <c r="D5" s="34"/>
      <c r="E5" s="38"/>
    </row>
    <row r="6" spans="1:5" x14ac:dyDescent="0.2">
      <c r="A6" s="9"/>
      <c r="B6" s="32"/>
      <c r="C6" s="32"/>
      <c r="D6" s="32"/>
      <c r="E6" s="35"/>
    </row>
    <row r="7" spans="1:5" ht="15" x14ac:dyDescent="0.2">
      <c r="B7" s="43" t="s">
        <v>14</v>
      </c>
      <c r="C7" s="43"/>
      <c r="D7" s="43"/>
      <c r="E7" s="7"/>
    </row>
    <row r="8" spans="1:5" ht="14.25" customHeight="1" x14ac:dyDescent="0.2">
      <c r="B8" s="43" t="s">
        <v>0</v>
      </c>
      <c r="C8" s="43"/>
      <c r="D8" s="43"/>
      <c r="E8" s="7"/>
    </row>
    <row r="9" spans="1:5" ht="14.25" customHeight="1" x14ac:dyDescent="0.2">
      <c r="B9" s="40" t="str" vm="17">
        <f>CUBEMEMBER("Chart of Accounts","[Accounts].[BKW.111  FONDOS DISPONIBLES]","Caja y bancos")</f>
        <v>Caja y bancos</v>
      </c>
      <c r="C9" s="40"/>
      <c r="D9" s="40"/>
      <c r="E9" s="17">
        <v>170185045.21000001</v>
      </c>
    </row>
    <row r="10" spans="1:5" ht="14.25" customHeight="1" x14ac:dyDescent="0.2">
      <c r="B10" s="40" t="str" vm="5">
        <f>CUBEMEMBER("Chart of Accounts","[Accounts].[BKW.112  ADQUISICIÓN TEMPORAL DE DOCUMENTOS]","Reportos y otras operaciones bursátiles")</f>
        <v>Reportos y otras operaciones bursátiles</v>
      </c>
      <c r="C10" s="40"/>
      <c r="D10" s="40"/>
      <c r="E10" s="17">
        <v>13839975.99</v>
      </c>
    </row>
    <row r="11" spans="1:5" ht="14.25" customHeight="1" x14ac:dyDescent="0.2">
      <c r="B11" s="40" t="str" vm="14">
        <f>CUBEMEMBER("Chart of Accounts","[Accounts].[BKW.113  INVERSIONES FINANCIERAS]","Inversiones financieras, netas")</f>
        <v>Inversiones financieras, netas</v>
      </c>
      <c r="C11" s="40"/>
      <c r="D11" s="40"/>
      <c r="E11" s="17">
        <v>148935121.37</v>
      </c>
    </row>
    <row r="12" spans="1:5" ht="14.25" customHeight="1" x14ac:dyDescent="0.2">
      <c r="B12" s="40" t="str" vm="9">
        <f>CUBEMEMBER("Chart of Accounts","[Accounts].[BKW.114  PRÉSTAMOS]","Cartera de préstamos, neta de reservas de saneamiento")</f>
        <v>Cartera de préstamos, neta de reservas de saneamiento</v>
      </c>
      <c r="C12" s="40"/>
      <c r="D12" s="40"/>
      <c r="E12" s="18">
        <v>551243412.74000001</v>
      </c>
    </row>
    <row r="13" spans="1:5" ht="15" x14ac:dyDescent="0.2">
      <c r="B13" s="40"/>
      <c r="C13" s="40"/>
      <c r="D13" s="40"/>
      <c r="E13" s="19">
        <v>884203555.31000006</v>
      </c>
    </row>
    <row r="14" spans="1:5" ht="14.25" customHeight="1" x14ac:dyDescent="0.2">
      <c r="B14" s="43" t="s">
        <v>1</v>
      </c>
      <c r="C14" s="43"/>
      <c r="D14" s="43"/>
      <c r="E14" s="17"/>
    </row>
    <row r="15" spans="1:5" x14ac:dyDescent="0.2">
      <c r="B15" s="45" t="s">
        <v>16</v>
      </c>
      <c r="C15" s="45"/>
      <c r="D15" s="45"/>
      <c r="E15" s="17">
        <v>1407865.14</v>
      </c>
    </row>
    <row r="16" spans="1:5" ht="16.5" x14ac:dyDescent="0.2">
      <c r="B16" s="45" t="str" vm="11">
        <f>CUBESET("Chart of Accounts","{[Accounts].[BKW.123  EXISTENCIAS],[Accounts].[BKW.124  GASTOS PAGADOS POR ANTICIPADO Y CARGOS DIFERIDOS],[Accounts].[BKW.125  CUENTAS POR COBRAR],[Accounts].[BKW.126  DERECHOS Y PARTICIPACIONES]}","Diversos")</f>
        <v>Diversos</v>
      </c>
      <c r="C16" s="45"/>
      <c r="D16" s="45"/>
      <c r="E16" s="20">
        <v>19041298.93</v>
      </c>
    </row>
    <row r="17" spans="2:8" ht="15" x14ac:dyDescent="0.2">
      <c r="B17" s="43"/>
      <c r="C17" s="43"/>
      <c r="D17" s="43"/>
      <c r="E17" s="19">
        <v>20449164.07</v>
      </c>
    </row>
    <row r="18" spans="2:8" ht="15" x14ac:dyDescent="0.2">
      <c r="B18" s="43" t="s">
        <v>2</v>
      </c>
      <c r="C18" s="43"/>
      <c r="D18" s="43"/>
      <c r="E18" s="17"/>
    </row>
    <row r="19" spans="2:8" ht="27.75" customHeight="1" x14ac:dyDescent="0.2">
      <c r="B19" s="40" t="str" vm="3">
        <f>CUBEMEMBER("Chart of Accounts","[Accounts].[BKW.13  ACTIVO FIJO]","Bienes inmuebles, muebles y otros neto de depreciación acumulada ")</f>
        <v xml:space="preserve">Bienes inmuebles, muebles y otros neto de depreciación acumulada </v>
      </c>
      <c r="C19" s="40"/>
      <c r="D19" s="40"/>
      <c r="E19" s="19">
        <v>6965597.9100000001</v>
      </c>
    </row>
    <row r="20" spans="2:8" ht="15" x14ac:dyDescent="0.2">
      <c r="B20" s="43" t="s">
        <v>3</v>
      </c>
      <c r="C20" s="43"/>
      <c r="D20" s="43"/>
      <c r="E20" s="21">
        <v>911618317.29000008</v>
      </c>
      <c r="H20" s="37"/>
    </row>
    <row r="21" spans="2:8" ht="15" x14ac:dyDescent="0.2">
      <c r="B21" s="39"/>
      <c r="C21" s="39"/>
      <c r="D21" s="39"/>
      <c r="E21" s="21"/>
    </row>
    <row r="22" spans="2:8" ht="15" customHeight="1" x14ac:dyDescent="0.2">
      <c r="B22" s="46" t="str" vm="16">
        <f>CUBEMEMBER("Chart of Accounts","[Accounts].[BKW.4  DERECHOS FUTUROS Y CONTINGENCIAS]","Derechos futuros y contingencias")</f>
        <v>Derechos futuros y contingencias</v>
      </c>
      <c r="C22" s="46"/>
      <c r="D22" s="46"/>
      <c r="E22" s="19">
        <v>5561374.1299999999</v>
      </c>
    </row>
    <row r="23" spans="2:8" ht="15" customHeight="1" x14ac:dyDescent="0.2">
      <c r="B23" s="47" t="s">
        <v>25</v>
      </c>
      <c r="C23" s="47"/>
      <c r="D23" s="47"/>
      <c r="E23" s="21">
        <v>917179691.42000008</v>
      </c>
      <c r="H23" s="37"/>
    </row>
    <row r="24" spans="2:8" ht="15" x14ac:dyDescent="0.2">
      <c r="B24" s="43"/>
      <c r="C24" s="43"/>
      <c r="D24" s="43"/>
      <c r="E24" s="22"/>
    </row>
    <row r="25" spans="2:8" ht="14.25" customHeight="1" x14ac:dyDescent="0.2">
      <c r="B25" s="47" t="s">
        <v>15</v>
      </c>
      <c r="C25" s="47"/>
      <c r="D25" s="47"/>
      <c r="E25" s="17"/>
    </row>
    <row r="26" spans="2:8" ht="14.25" customHeight="1" x14ac:dyDescent="0.2">
      <c r="B26" s="43" t="s">
        <v>4</v>
      </c>
      <c r="C26" s="43"/>
      <c r="D26" s="43"/>
      <c r="E26" s="17"/>
    </row>
    <row r="27" spans="2:8" ht="14.25" customHeight="1" x14ac:dyDescent="0.2">
      <c r="B27" s="40" t="str" vm="10">
        <f>CUBEMEMBER("Chart of Accounts","[Accounts].[BKW.211  DEPÓSITOS]","Depósitos de clientes")</f>
        <v>Depósitos de clientes</v>
      </c>
      <c r="C27" s="40"/>
      <c r="D27" s="40"/>
      <c r="E27" s="17">
        <v>611510645.92999995</v>
      </c>
    </row>
    <row r="28" spans="2:8" ht="14.25" customHeight="1" x14ac:dyDescent="0.2">
      <c r="B28" s="40" t="str" vm="18">
        <f>CUBEMEMBER("Chart of Accounts","[Accounts].[BKW.2122.07  ADEUDADO AL BMI PARA PRESTAR A TERCEROS]","Préstamos  del Banco de Desarrollo de El Salvador")</f>
        <v>Préstamos  del Banco de Desarrollo de El Salvador</v>
      </c>
      <c r="C28" s="40"/>
      <c r="D28" s="40"/>
      <c r="E28" s="17">
        <v>60012492.020000003</v>
      </c>
    </row>
    <row r="29" spans="2:8" x14ac:dyDescent="0.2">
      <c r="B29" s="45" t="str" vm="39">
        <f>CUBESET("Chart of Accounts","{[Accounts].[BKW.2121.08  ADEUDADO A ENTIDADES EXTRANJERAS],[Accounts].[BKW.2121.09  OTROS PRÉSTAMOS (1)],[Accounts].[BKW.2122.08  ADEUDADO A ENTIDADES EXTRANJERAS],[Accounts].[BKW.2123.08  ADEUDADO A ENTIDADES EXTRANJERAS]}","Préstamos de otros bancos")</f>
        <v>Préstamos de otros bancos</v>
      </c>
      <c r="C29" s="45"/>
      <c r="D29" s="45"/>
      <c r="E29" s="17">
        <v>67618605.010000005</v>
      </c>
    </row>
    <row r="30" spans="2:8" ht="14.25" customHeight="1" x14ac:dyDescent="0.2">
      <c r="B30" s="40" t="str" vm="2">
        <f>CUBEMEMBER("Chart of Accounts","[Accounts].[BKW.215  DOCUMENTOS TRANSADOS]","Reportos y otras obligaciones búrsatiles")</f>
        <v>Reportos y otras obligaciones búrsatiles</v>
      </c>
      <c r="C30" s="40"/>
      <c r="D30" s="40"/>
      <c r="E30" s="17">
        <v>0</v>
      </c>
    </row>
    <row r="31" spans="2:8" ht="14.25" customHeight="1" x14ac:dyDescent="0.2">
      <c r="B31" s="40" t="str" vm="15">
        <f>CUBEMEMBER("Chart of Accounts","[Accounts].[BKW.214  TÍTULOS DE EMISIÓN PROPIA]","Títulos de emisión propias ")</f>
        <v xml:space="preserve">Títulos de emisión propias </v>
      </c>
      <c r="C31" s="40"/>
      <c r="D31" s="40"/>
      <c r="E31" s="17">
        <v>75349355.049999997</v>
      </c>
    </row>
    <row r="32" spans="2:8" ht="16.5" x14ac:dyDescent="0.2">
      <c r="B32" s="45" t="str" vm="6">
        <f>CUBESET("Chart of Accounts","{[Accounts].[BKW.213  OBLIGACIONES A LA VISTA],[Accounts].[BKW.2123.09  OTROS PRÉSTAMOS (1)]}","Diversos")</f>
        <v>Diversos</v>
      </c>
      <c r="C32" s="45"/>
      <c r="D32" s="45"/>
      <c r="E32" s="20">
        <v>4581635.84</v>
      </c>
    </row>
    <row r="33" spans="2:7" ht="15" x14ac:dyDescent="0.2">
      <c r="B33" s="40"/>
      <c r="C33" s="40"/>
      <c r="D33" s="40"/>
      <c r="E33" s="19">
        <v>819072733.8499999</v>
      </c>
    </row>
    <row r="34" spans="2:7" ht="14.25" customHeight="1" x14ac:dyDescent="0.2">
      <c r="B34" s="43" t="s">
        <v>5</v>
      </c>
      <c r="C34" s="43"/>
      <c r="D34" s="43"/>
      <c r="E34" s="17"/>
    </row>
    <row r="35" spans="2:7" x14ac:dyDescent="0.2">
      <c r="B35" s="45" t="str" vm="7">
        <f>CUBESET("Chart of Accounts","{[Accounts].[BKW.222  CUENTAS POR PAGAR],[Accounts].[BKW.223  RETENCIONES]}","Cuentas por pagar")</f>
        <v>Cuentas por pagar</v>
      </c>
      <c r="C35" s="45"/>
      <c r="D35" s="45"/>
      <c r="E35" s="17">
        <v>2415013.92</v>
      </c>
    </row>
    <row r="36" spans="2:7" x14ac:dyDescent="0.2">
      <c r="B36" s="40" t="str" vm="8">
        <f>CUBEMEMBER("Chart of Accounts","[Accounts].[BKW.224  PROVISIONES]","Provisiones")</f>
        <v>Provisiones</v>
      </c>
      <c r="C36" s="40"/>
      <c r="D36" s="40"/>
      <c r="E36" s="17">
        <v>2936239.37</v>
      </c>
    </row>
    <row r="37" spans="2:7" x14ac:dyDescent="0.2">
      <c r="B37" s="45" t="str" vm="19">
        <f>CUBESET("Chart of Accounts","{[Accounts].[BKW.225  CRÉDITOS DIFERIDOS],[Accounts].[BKW.4129  PROVISIÓN POR PÉRDIDAS]}","Diversos")</f>
        <v>Diversos</v>
      </c>
      <c r="C37" s="45"/>
      <c r="D37" s="45"/>
      <c r="E37" s="18">
        <v>59011.79</v>
      </c>
    </row>
    <row r="38" spans="2:7" ht="15" x14ac:dyDescent="0.2">
      <c r="B38" s="40"/>
      <c r="C38" s="40"/>
      <c r="D38" s="40"/>
      <c r="E38" s="19">
        <v>5410265.0800000001</v>
      </c>
    </row>
    <row r="39" spans="2:7" ht="14.25" customHeight="1" x14ac:dyDescent="0.2">
      <c r="B39" s="43" t="s">
        <v>6</v>
      </c>
      <c r="C39" s="43"/>
      <c r="D39" s="43"/>
      <c r="E39" s="17"/>
    </row>
    <row r="40" spans="2:7" ht="14.25" customHeight="1" x14ac:dyDescent="0.2">
      <c r="B40" s="40" t="str" vm="4">
        <f>CUBEMEMBER("Chart of Accounts","[Accounts].[BKW.24  DEUDA SUBORDINADA]","Deuda subordinada")</f>
        <v>Deuda subordinada</v>
      </c>
      <c r="C40" s="40"/>
      <c r="D40" s="40"/>
      <c r="E40" s="18">
        <v>0</v>
      </c>
    </row>
    <row r="41" spans="2:7" ht="15" x14ac:dyDescent="0.2">
      <c r="B41" s="43" t="s">
        <v>7</v>
      </c>
      <c r="C41" s="43"/>
      <c r="D41" s="43"/>
      <c r="E41" s="19">
        <v>824482998.92999995</v>
      </c>
    </row>
    <row r="42" spans="2:7" ht="15" x14ac:dyDescent="0.25">
      <c r="B42" s="44" t="s">
        <v>8</v>
      </c>
      <c r="C42" s="44"/>
      <c r="D42" s="44"/>
      <c r="E42" s="17"/>
    </row>
    <row r="43" spans="2:7" ht="14.25" customHeight="1" x14ac:dyDescent="0.2">
      <c r="B43" s="40" t="str" vm="12">
        <f>CUBEMEMBER("Chart of Accounts","[Accounts].[BKW.311  CAPITAL SOCIAL PAGADO]","Capital social pagado")</f>
        <v>Capital social pagado</v>
      </c>
      <c r="C43" s="40"/>
      <c r="D43" s="40"/>
      <c r="E43" s="17">
        <v>75000000</v>
      </c>
    </row>
    <row r="44" spans="2:7" ht="21" customHeight="1" x14ac:dyDescent="0.2">
      <c r="B44" s="45" t="str" vm="1">
        <f>CUBESET("Chart of Accounts","{[Accounts].[BKW.313  RESERVAS DE CAPITAL],[Accounts].[BKW.314  RESULTADOS POR APLICAR],[Accounts].[BKW.321  UTILIDADES NO DISTRIBUIBLES],[Accounts].[BKW.323  RECUPERACIONES DE ACTIVOS CASTIGADOS],[Accounts].[BKW.324  DONACIONES]}","Reserva de capital, resultados acumulados y patrimonio no ganado")</f>
        <v>Reserva de capital, resultados acumulados y patrimonio no ganado</v>
      </c>
      <c r="C44" s="45"/>
      <c r="D44" s="45"/>
      <c r="E44" s="18">
        <v>12135318.359999994</v>
      </c>
    </row>
    <row r="45" spans="2:7" ht="14.25" customHeight="1" x14ac:dyDescent="0.2">
      <c r="B45" s="43" t="s">
        <v>9</v>
      </c>
      <c r="C45" s="43"/>
      <c r="D45" s="43"/>
      <c r="E45" s="19">
        <v>87135318.359999999</v>
      </c>
      <c r="G45" s="29"/>
    </row>
    <row r="46" spans="2:7" ht="14.25" customHeight="1" x14ac:dyDescent="0.2">
      <c r="B46" s="43" t="s">
        <v>10</v>
      </c>
      <c r="C46" s="43"/>
      <c r="D46" s="43"/>
      <c r="E46" s="21">
        <v>911618317.28999996</v>
      </c>
    </row>
    <row r="47" spans="2:7" x14ac:dyDescent="0.2">
      <c r="B47" s="36"/>
      <c r="C47" s="36"/>
      <c r="D47" s="36"/>
      <c r="E47" s="23"/>
    </row>
    <row r="48" spans="2:7" ht="15" customHeight="1" x14ac:dyDescent="0.2">
      <c r="B48" s="46" t="str" vm="13">
        <f>CUBEMEMBER("Chart of Accounts","[Accounts].[BKW.5  COMPROMISOS FUTUROS Y CONTINGENCIAS]","Compromisos futuros y contingencias")</f>
        <v>Compromisos futuros y contingencias</v>
      </c>
      <c r="C48" s="46"/>
      <c r="D48" s="46"/>
      <c r="E48" s="19">
        <v>5561374.1299999999</v>
      </c>
    </row>
    <row r="49" spans="1:5" ht="15" customHeight="1" x14ac:dyDescent="0.2">
      <c r="B49" s="47" t="s">
        <v>25</v>
      </c>
      <c r="C49" s="47"/>
      <c r="D49" s="47"/>
      <c r="E49" s="21">
        <v>917179691.41999996</v>
      </c>
    </row>
    <row r="50" spans="1:5" x14ac:dyDescent="0.2">
      <c r="A50" s="4"/>
      <c r="B50" s="5"/>
      <c r="C50" s="5"/>
      <c r="D50" s="5"/>
      <c r="E50" s="1"/>
    </row>
    <row r="51" spans="1:5" x14ac:dyDescent="0.2">
      <c r="A51" s="4"/>
      <c r="B51" s="5"/>
      <c r="C51" s="5"/>
      <c r="D51" s="5"/>
      <c r="E51" s="1"/>
    </row>
    <row r="52" spans="1:5" x14ac:dyDescent="0.2">
      <c r="A52" s="4"/>
      <c r="B52" s="5"/>
      <c r="C52" s="5"/>
      <c r="D52" s="5"/>
      <c r="E52" s="1"/>
    </row>
    <row r="53" spans="1:5" ht="15" x14ac:dyDescent="0.25">
      <c r="B53" s="42" t="s">
        <v>20</v>
      </c>
      <c r="C53" s="42"/>
      <c r="D53" s="42" t="s">
        <v>22</v>
      </c>
      <c r="E53" s="42"/>
    </row>
    <row r="54" spans="1:5" x14ac:dyDescent="0.2">
      <c r="B54" s="48" t="s">
        <v>21</v>
      </c>
      <c r="C54" s="48"/>
      <c r="D54" s="49" t="s">
        <v>28</v>
      </c>
      <c r="E54" s="49"/>
    </row>
    <row r="55" spans="1:5" x14ac:dyDescent="0.2">
      <c r="B55" s="13"/>
      <c r="C55" s="13"/>
      <c r="D55" s="13"/>
      <c r="E55" s="13"/>
    </row>
    <row r="56" spans="1:5" x14ac:dyDescent="0.2">
      <c r="B56" s="13"/>
      <c r="C56" s="13"/>
      <c r="D56" s="13"/>
      <c r="E56" s="13"/>
    </row>
    <row r="57" spans="1:5" x14ac:dyDescent="0.2">
      <c r="B57" s="6"/>
      <c r="C57" s="6"/>
      <c r="D57" s="6"/>
      <c r="E57" s="6"/>
    </row>
    <row r="58" spans="1:5" ht="15" x14ac:dyDescent="0.25">
      <c r="B58" s="42" t="s">
        <v>27</v>
      </c>
      <c r="C58" s="42"/>
      <c r="D58" s="42"/>
      <c r="E58" s="42"/>
    </row>
    <row r="59" spans="1:5" ht="15" customHeight="1" x14ac:dyDescent="0.2">
      <c r="B59" s="48" t="s">
        <v>29</v>
      </c>
      <c r="C59" s="48"/>
      <c r="D59" s="48"/>
      <c r="E59" s="48"/>
    </row>
  </sheetData>
  <mergeCells count="48">
    <mergeCell ref="B49:D49"/>
    <mergeCell ref="B22:D22"/>
    <mergeCell ref="B23:D23"/>
    <mergeCell ref="B59:E59"/>
    <mergeCell ref="B58:E58"/>
    <mergeCell ref="B29:D29"/>
    <mergeCell ref="B31:D31"/>
    <mergeCell ref="B30:D30"/>
    <mergeCell ref="B32:D32"/>
    <mergeCell ref="B33:D33"/>
    <mergeCell ref="B46:D46"/>
    <mergeCell ref="B54:C54"/>
    <mergeCell ref="D53:E53"/>
    <mergeCell ref="D54:E54"/>
    <mergeCell ref="B27:D27"/>
    <mergeCell ref="B7:D7"/>
    <mergeCell ref="B8:D8"/>
    <mergeCell ref="B9:D9"/>
    <mergeCell ref="B10:D10"/>
    <mergeCell ref="B11:D11"/>
    <mergeCell ref="B13:D13"/>
    <mergeCell ref="B14:D14"/>
    <mergeCell ref="B15:D15"/>
    <mergeCell ref="B16:D16"/>
    <mergeCell ref="B17:D17"/>
    <mergeCell ref="B18:D18"/>
    <mergeCell ref="B48:D48"/>
    <mergeCell ref="B20:D20"/>
    <mergeCell ref="B24:D24"/>
    <mergeCell ref="B25:D25"/>
    <mergeCell ref="B26:D26"/>
    <mergeCell ref="B19:D19"/>
    <mergeCell ref="B12:D12"/>
    <mergeCell ref="B4:C4"/>
    <mergeCell ref="B53:C53"/>
    <mergeCell ref="B40:D40"/>
    <mergeCell ref="B41:D41"/>
    <mergeCell ref="B42:D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28:D2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G47"/>
  <sheetViews>
    <sheetView showGridLines="0" topLeftCell="A19" zoomScaleNormal="100" zoomScaleSheetLayoutView="115" workbookViewId="0">
      <selection activeCell="E18" sqref="E18"/>
    </sheetView>
  </sheetViews>
  <sheetFormatPr defaultColWidth="9.140625" defaultRowHeight="14.25" x14ac:dyDescent="0.2"/>
  <cols>
    <col min="1" max="1" width="2" style="11" customWidth="1"/>
    <col min="2" max="4" width="20.7109375" style="3" customWidth="1"/>
    <col min="5" max="5" width="22.5703125" style="3" customWidth="1"/>
    <col min="6" max="6" width="15.140625" style="11" bestFit="1" customWidth="1"/>
    <col min="7" max="7" width="12.7109375" style="11" bestFit="1" customWidth="1"/>
    <col min="8" max="16384" width="9.140625" style="11"/>
  </cols>
  <sheetData>
    <row r="1" spans="1:5" ht="18" x14ac:dyDescent="0.25">
      <c r="A1" s="2"/>
      <c r="B1" s="30" t="s">
        <v>17</v>
      </c>
      <c r="C1" s="30"/>
      <c r="D1" s="30"/>
      <c r="E1" s="38"/>
    </row>
    <row r="2" spans="1:5" ht="18" x14ac:dyDescent="0.25">
      <c r="A2" s="2"/>
      <c r="B2" s="30" t="s">
        <v>18</v>
      </c>
      <c r="C2" s="30"/>
      <c r="D2" s="30"/>
      <c r="E2" s="38"/>
    </row>
    <row r="3" spans="1:5" ht="18" x14ac:dyDescent="0.2">
      <c r="A3" s="2"/>
      <c r="B3" s="50">
        <f>'[2]Balance BVES'!B6:C6</f>
        <v>44500</v>
      </c>
      <c r="C3" s="50"/>
      <c r="D3" s="50"/>
      <c r="E3" s="38"/>
    </row>
    <row r="4" spans="1:5" ht="15" thickBot="1" x14ac:dyDescent="0.25">
      <c r="A4" s="2"/>
      <c r="B4" s="2" t="s">
        <v>24</v>
      </c>
      <c r="C4" s="2"/>
      <c r="D4" s="2"/>
      <c r="E4" s="38"/>
    </row>
    <row r="5" spans="1:5" ht="15" x14ac:dyDescent="0.25">
      <c r="A5" s="9"/>
      <c r="B5" s="32"/>
      <c r="C5" s="32"/>
      <c r="D5" s="32"/>
      <c r="E5" s="33"/>
    </row>
    <row r="6" spans="1:5" ht="15" customHeight="1" x14ac:dyDescent="0.2">
      <c r="A6" s="2"/>
      <c r="B6" s="43" t="s">
        <v>11</v>
      </c>
      <c r="C6" s="43"/>
      <c r="D6" s="43"/>
      <c r="E6" s="7"/>
    </row>
    <row r="7" spans="1:5" ht="15" customHeight="1" x14ac:dyDescent="0.2">
      <c r="A7" s="2"/>
      <c r="B7" s="45" t="str" vm="30">
        <f>CUBESET("Chart of Accounts","{[Accounts].[BKW.6110.01.01.01  Intereses],[Accounts].[BKW.6110.01.01.02  Intereses por Mora],[Accounts].[BKW.6110.01.01.03  Intereses por sobregiro en cuenta],[Accounts].[BKW.6110.01.01.04  Intereses por Mora en Sobregiro]}","Intereses de préstamos")</f>
        <v>Intereses de préstamos</v>
      </c>
      <c r="C7" s="45"/>
      <c r="D7" s="45"/>
      <c r="E7" s="17">
        <v>36256007.289999999</v>
      </c>
    </row>
    <row r="8" spans="1:5" ht="15" customHeight="1" x14ac:dyDescent="0.2">
      <c r="A8" s="2"/>
      <c r="B8" s="45" t="str" vm="26">
        <f>CUBESET("Chart of Accounts","{[Accounts].[BKW.6110.01.05  Comisiones por otorgamiento],[Accounts].[BKW.6110.01.06  Otras comisiones y recargos sobre créditos]}","Comisiones y otros ingresos de préstamos")</f>
        <v>Comisiones y otros ingresos de préstamos</v>
      </c>
      <c r="C8" s="45"/>
      <c r="D8" s="45"/>
      <c r="E8" s="17">
        <v>62504.23</v>
      </c>
    </row>
    <row r="9" spans="1:5" ht="15" customHeight="1" x14ac:dyDescent="0.2">
      <c r="A9" s="2"/>
      <c r="B9" s="40" t="str" vm="22">
        <f>CUBEMEMBER("Chart of Accounts","[Accounts].[BKW.6110.02  CARTERA DE INVERSIONES]","Intereses y otros ingresos por inversiones")</f>
        <v>Intereses y otros ingresos por inversiones</v>
      </c>
      <c r="C9" s="40"/>
      <c r="D9" s="40"/>
      <c r="E9" s="17">
        <v>8174901.0300000003</v>
      </c>
    </row>
    <row r="10" spans="1:5" ht="15" customHeight="1" x14ac:dyDescent="0.2">
      <c r="A10" s="2"/>
      <c r="B10" s="40" t="str" vm="29">
        <f>CUBEMEMBER("Chart of Accounts","[Accounts].[BKW.6110.03  OPERACIONES TEMPORALES CON DOCUMENTOS]","Reportos y operaciones bursátiles")</f>
        <v>Reportos y operaciones bursátiles</v>
      </c>
      <c r="C10" s="40"/>
      <c r="D10" s="40"/>
      <c r="E10" s="17">
        <v>25953.89</v>
      </c>
    </row>
    <row r="11" spans="1:5" ht="15" customHeight="1" x14ac:dyDescent="0.2">
      <c r="A11" s="2"/>
      <c r="B11" s="40" t="str" vm="31">
        <f>CUBEMEMBER("Chart of Accounts","[Accounts].[BKW.6110.04  INTERESES SOBRE DEPÓSITOS]","Intereses sobre depósitos")</f>
        <v>Intereses sobre depósitos</v>
      </c>
      <c r="C11" s="40"/>
      <c r="D11" s="40"/>
      <c r="E11" s="17">
        <v>120537.3</v>
      </c>
    </row>
    <row r="12" spans="1:5" ht="13.5" hidden="1" customHeight="1" x14ac:dyDescent="0.2">
      <c r="A12" s="2"/>
      <c r="B12" s="40" t="str" vm="24">
        <f>CUBEMEMBER("Chart of Accounts","[Accounts].[BKW.6210.01  OPERACIONES EN MONEDA EXTRANJERA]","Operaciones en moneda extranjera")</f>
        <v>Operaciones en moneda extranjera</v>
      </c>
      <c r="C12" s="40"/>
      <c r="D12" s="40"/>
      <c r="E12" s="17">
        <v>0</v>
      </c>
    </row>
    <row r="13" spans="1:5" ht="15" customHeight="1" x14ac:dyDescent="0.2">
      <c r="A13" s="2"/>
      <c r="B13" s="45" t="str" vm="36">
        <f>CUBESET("Chart of Accounts","{[Accounts].[BKW.6210.03  AVALES Y FIANZAS],[Accounts].[BKW.6210.04  SERVICIOS]}","Otros servicios y contingencias")</f>
        <v>Otros servicios y contingencias</v>
      </c>
      <c r="C13" s="45"/>
      <c r="D13" s="45"/>
      <c r="E13" s="18">
        <v>3769726.79</v>
      </c>
    </row>
    <row r="14" spans="1:5" ht="15" customHeight="1" x14ac:dyDescent="0.2">
      <c r="A14" s="2"/>
      <c r="B14" s="45"/>
      <c r="C14" s="45"/>
      <c r="D14" s="45"/>
      <c r="E14" s="18">
        <v>48409630.529999994</v>
      </c>
    </row>
    <row r="15" spans="1:5" ht="15" customHeight="1" x14ac:dyDescent="0.2">
      <c r="A15" s="2"/>
      <c r="B15" s="43" t="s">
        <v>12</v>
      </c>
      <c r="C15" s="43"/>
      <c r="D15" s="43"/>
      <c r="E15" s="17"/>
    </row>
    <row r="16" spans="1:5" ht="15" customHeight="1" x14ac:dyDescent="0.2">
      <c r="A16" s="2"/>
      <c r="B16" s="40" t="str" vm="33">
        <f>CUBEMEMBER("Chart of Accounts","[Accounts].[BKW.7110.01  DEPÓSITOS]","Intereses y otros costos de depósitos")</f>
        <v>Intereses y otros costos de depósitos</v>
      </c>
      <c r="C16" s="40"/>
      <c r="D16" s="40"/>
      <c r="E16" s="17">
        <v>16007958.67</v>
      </c>
    </row>
    <row r="17" spans="1:7" ht="15" customHeight="1" x14ac:dyDescent="0.2">
      <c r="A17" s="2"/>
      <c r="B17" s="40" t="str" vm="23">
        <f>CUBEMEMBER("Chart of Accounts","[Accounts].[BKW.7110.02  PRÉSTAMOS PARA TERCEROS]","Intereses sobre préstamos")</f>
        <v>Intereses sobre préstamos</v>
      </c>
      <c r="C17" s="40"/>
      <c r="D17" s="40"/>
      <c r="E17" s="17">
        <v>4181050.69</v>
      </c>
    </row>
    <row r="18" spans="1:7" ht="15" customHeight="1" x14ac:dyDescent="0.2">
      <c r="A18" s="2"/>
      <c r="B18" s="40" t="str" vm="37">
        <f>CUBEMEMBER("Chart of Accounts","[Accounts].[BKW.7110.04  TÍTULOS DE EMISIÓN PROPIA (1)]","Intereses sobre emisión de obligaciones")</f>
        <v>Intereses sobre emisión de obligaciones</v>
      </c>
      <c r="C18" s="40"/>
      <c r="D18" s="40"/>
      <c r="E18" s="26">
        <v>3902967</v>
      </c>
      <c r="F18" s="27"/>
      <c r="G18" s="28"/>
    </row>
    <row r="19" spans="1:7" ht="15" customHeight="1" x14ac:dyDescent="0.2">
      <c r="A19" s="2"/>
      <c r="B19" s="40" t="str" vm="38">
        <f>CUBEMEMBER("Chart of Accounts","[Accounts].[BKW.7110.05  PÉRDIDA POR DIFERENCIA DE PRECIOS]","Pérdida por venta de títulos valores")</f>
        <v>Pérdida por venta de títulos valores</v>
      </c>
      <c r="C19" s="40"/>
      <c r="D19" s="40"/>
      <c r="E19" s="17">
        <v>99495.84</v>
      </c>
    </row>
    <row r="20" spans="1:7" ht="15" customHeight="1" x14ac:dyDescent="0.2">
      <c r="A20" s="2"/>
      <c r="B20" s="40" t="str" vm="40">
        <f>CUBEMEMBER("Chart of Accounts","[Accounts].[BKW.7210.00  OPERACIONES EN MONEDA EXTRANJERA]","Operaciones en moneda extranjera")</f>
        <v>Operaciones en moneda extranjera</v>
      </c>
      <c r="C20" s="40"/>
      <c r="D20" s="40"/>
      <c r="E20" s="17">
        <v>236.5</v>
      </c>
    </row>
    <row r="21" spans="1:7" ht="15" customHeight="1" x14ac:dyDescent="0.2">
      <c r="A21" s="2"/>
      <c r="B21" s="45" t="str" vm="35">
        <f>CUBESET("Chart of Accounts","{[Accounts].[BKW.7110.06  PRIMAS POR GARANTÍA DE DEPÓSITOS],[Accounts].[BKW.7110.07  OTROS COSTOS DE INTERMEDIACIÓN],[Accounts].[BKW.724  PRESTACIÓN DE SERVICIOS]}","Otros servicios y contingencias")</f>
        <v>Otros servicios y contingencias</v>
      </c>
      <c r="C21" s="45"/>
      <c r="D21" s="45"/>
      <c r="E21" s="18">
        <v>1038776.07</v>
      </c>
    </row>
    <row r="22" spans="1:7" ht="15" customHeight="1" x14ac:dyDescent="0.2">
      <c r="A22" s="2"/>
      <c r="B22" s="43" t="str" vm="31">
        <f>CUBEMEMBER("Chart of Accounts","[Accounts].[BKW.6110.04  INTERESES SOBRE DEPÓSITOS]","Total costos de operación")</f>
        <v>Total costos de operación</v>
      </c>
      <c r="C22" s="43"/>
      <c r="D22" s="43"/>
      <c r="E22" s="24">
        <v>25230484.77</v>
      </c>
    </row>
    <row r="23" spans="1:7" ht="15" customHeight="1" x14ac:dyDescent="0.2">
      <c r="A23" s="2"/>
      <c r="B23" s="40" t="str" vm="21">
        <f>CUBESET("Chart of Accounts","{[Accounts].[BKW.712  SANEAMIENTO DE ACTIVOS DE INTERMEDIACIÓN],[Accounts].[BKW.726  CASTIGOS DE CONTINGENCIAS],[Accounts].[BKW.713  CASTIGOS DE ACTIVOS DE INTERMEDIACIÓN]}","Reservas de saneamiento")</f>
        <v>Reservas de saneamiento</v>
      </c>
      <c r="C23" s="40"/>
      <c r="D23" s="40"/>
      <c r="E23" s="18">
        <v>-5549913.2300000004</v>
      </c>
    </row>
    <row r="24" spans="1:7" ht="15" customHeight="1" x14ac:dyDescent="0.2">
      <c r="A24" s="2"/>
      <c r="B24" s="43" t="str">
        <f>IF(E24&gt;0,"Utilidad","Pérdida")&amp;" antes de gastos"</f>
        <v>Utilidad antes de gastos</v>
      </c>
      <c r="C24" s="43"/>
      <c r="D24" s="43"/>
      <c r="E24" s="19">
        <v>17629232.529999994</v>
      </c>
    </row>
    <row r="25" spans="1:7" ht="15" customHeight="1" x14ac:dyDescent="0.2">
      <c r="A25" s="2"/>
      <c r="B25" s="43" t="s">
        <v>26</v>
      </c>
      <c r="C25" s="43"/>
      <c r="D25" s="43"/>
      <c r="E25" s="17"/>
    </row>
    <row r="26" spans="1:7" ht="15" customHeight="1" x14ac:dyDescent="0.2">
      <c r="A26" s="2"/>
      <c r="B26" s="40" t="str" vm="34">
        <f>CUBEMEMBER("Chart of Accounts","[Accounts].[BKW.811  GASTOS DE FUNCIONARIOS Y EMPLEADOS]","De funcionarios y empleados")</f>
        <v>De funcionarios y empleados</v>
      </c>
      <c r="C26" s="40"/>
      <c r="D26" s="40"/>
      <c r="E26" s="17">
        <v>8907859.6099999994</v>
      </c>
    </row>
    <row r="27" spans="1:7" ht="15" customHeight="1" x14ac:dyDescent="0.2">
      <c r="A27" s="2"/>
      <c r="B27" s="40" t="str" vm="27">
        <f>CUBEMEMBER("Chart of Accounts","[Accounts].[BKW.812  GASTOS GENERALES]","Generales")</f>
        <v>Generales</v>
      </c>
      <c r="C27" s="40"/>
      <c r="D27" s="40"/>
      <c r="E27" s="17">
        <v>7660485</v>
      </c>
    </row>
    <row r="28" spans="1:7" ht="15" customHeight="1" x14ac:dyDescent="0.2">
      <c r="A28" s="2"/>
      <c r="B28" s="40" t="str" vm="28">
        <f>CUBEMEMBER("Chart of Accounts","[Accounts].[BKW.813  DEPRECIACIONES Y AMORTIZACIONES]","Depreciaciones y amortizaciones")</f>
        <v>Depreciaciones y amortizaciones</v>
      </c>
      <c r="C28" s="40"/>
      <c r="D28" s="40"/>
      <c r="E28" s="18">
        <v>1903245.3</v>
      </c>
    </row>
    <row r="29" spans="1:7" ht="15" customHeight="1" x14ac:dyDescent="0.2">
      <c r="A29" s="2"/>
      <c r="B29" s="43" t="s">
        <v>13</v>
      </c>
      <c r="C29" s="43"/>
      <c r="D29" s="43"/>
      <c r="E29" s="18">
        <v>18471589.91</v>
      </c>
    </row>
    <row r="30" spans="1:7" ht="15" customHeight="1" x14ac:dyDescent="0.2">
      <c r="A30" s="2"/>
      <c r="B30" s="43" t="str">
        <f>IF(E30&gt;0,"Utilidad","Pérdida")&amp;" de operación"</f>
        <v>Pérdida de operación</v>
      </c>
      <c r="C30" s="43"/>
      <c r="D30" s="43"/>
      <c r="E30" s="24">
        <v>-842357.38000000641</v>
      </c>
    </row>
    <row r="31" spans="1:7" ht="15" customHeight="1" x14ac:dyDescent="0.2">
      <c r="A31" s="2"/>
      <c r="B31" s="45" t="str" vm="25">
        <f>CUBESET("Chart of Accounts","{[Accounts].[BKW.631  INGRESOS NO OPERACIONALES],[Accounts].[BKW.82  GASTOS NO OPERACIONALES]}","Otros ingresos, neto ")</f>
        <v xml:space="preserve">Otros ingresos, neto </v>
      </c>
      <c r="C31" s="45"/>
      <c r="D31" s="45"/>
      <c r="E31" s="18">
        <v>7362585.5899999999</v>
      </c>
    </row>
    <row r="32" spans="1:7" ht="15" customHeight="1" x14ac:dyDescent="0.2">
      <c r="A32" s="2"/>
      <c r="B32" s="43" t="str">
        <f>IF(E32&gt;0,"Utilidad","Pérdida")&amp;" antes de impuestos"</f>
        <v>Utilidad antes de impuestos</v>
      </c>
      <c r="C32" s="43"/>
      <c r="D32" s="43"/>
      <c r="E32" s="24">
        <v>6520228.2099999934</v>
      </c>
    </row>
    <row r="33" spans="1:5" ht="15" customHeight="1" x14ac:dyDescent="0.2">
      <c r="A33" s="2"/>
      <c r="B33" s="40" t="str" vm="20">
        <f>CUBEMEMBER("Chart of Accounts","[Accounts].[BKW.83  IMPUESTOS DIRECTOS]","Impuesto sobre la renta")</f>
        <v>Impuesto sobre la renta</v>
      </c>
      <c r="C33" s="40"/>
      <c r="D33" s="40"/>
      <c r="E33" s="17">
        <v>-443821.01</v>
      </c>
    </row>
    <row r="34" spans="1:5" ht="15" customHeight="1" x14ac:dyDescent="0.2">
      <c r="A34" s="2"/>
      <c r="B34" s="40" t="str" vm="32">
        <f>CUBEMEMBER("Chart of Accounts","[Accounts].[BKW.84  CONTRIBUCIONES ESPECIALES]","Contribución especial a los Grandes Contribuyentes")</f>
        <v>Contribución especial a los Grandes Contribuyentes</v>
      </c>
      <c r="C34" s="40"/>
      <c r="D34" s="40"/>
      <c r="E34" s="25">
        <v>0</v>
      </c>
    </row>
    <row r="35" spans="1:5" ht="15" customHeight="1" x14ac:dyDescent="0.2">
      <c r="A35" s="2"/>
      <c r="B35" s="43" t="str">
        <f>IF(E35&gt;0,"Utilidad","Pérdida")&amp;" neta"</f>
        <v>Utilidad neta</v>
      </c>
      <c r="C35" s="43"/>
      <c r="D35" s="43"/>
      <c r="E35" s="21">
        <v>6076407.1999999937</v>
      </c>
    </row>
    <row r="36" spans="1:5" ht="15" customHeight="1" x14ac:dyDescent="0.2">
      <c r="A36" s="12"/>
      <c r="B36" s="15"/>
      <c r="C36" s="15"/>
      <c r="D36" s="15"/>
      <c r="E36" s="8"/>
    </row>
    <row r="37" spans="1:5" ht="15" customHeight="1" x14ac:dyDescent="0.25">
      <c r="A37" s="12"/>
      <c r="B37" s="15"/>
      <c r="C37" s="15"/>
      <c r="D37" s="15"/>
      <c r="E37" s="16"/>
    </row>
    <row r="38" spans="1:5" x14ac:dyDescent="0.2">
      <c r="A38" s="12"/>
      <c r="B38" s="5"/>
      <c r="C38" s="5"/>
      <c r="D38" s="5"/>
      <c r="E38" s="5"/>
    </row>
    <row r="39" spans="1:5" x14ac:dyDescent="0.2">
      <c r="A39" s="12"/>
      <c r="B39" s="5"/>
      <c r="C39" s="5"/>
      <c r="D39" s="5"/>
      <c r="E39" s="5"/>
    </row>
    <row r="40" spans="1:5" ht="15" x14ac:dyDescent="0.25">
      <c r="A40" s="12"/>
      <c r="B40" s="42" t="s">
        <v>20</v>
      </c>
      <c r="C40" s="42"/>
      <c r="D40" s="51" t="s">
        <v>22</v>
      </c>
      <c r="E40" s="51"/>
    </row>
    <row r="41" spans="1:5" x14ac:dyDescent="0.2">
      <c r="A41" s="12"/>
      <c r="B41" s="49" t="s">
        <v>21</v>
      </c>
      <c r="C41" s="49"/>
      <c r="D41" s="49" t="s">
        <v>28</v>
      </c>
      <c r="E41" s="49"/>
    </row>
    <row r="42" spans="1:5" x14ac:dyDescent="0.2">
      <c r="A42" s="12"/>
      <c r="B42" s="10"/>
      <c r="C42" s="10"/>
      <c r="D42" s="10"/>
      <c r="E42" s="10"/>
    </row>
    <row r="43" spans="1:5" x14ac:dyDescent="0.2">
      <c r="A43" s="12"/>
      <c r="B43" s="14"/>
      <c r="C43" s="14"/>
      <c r="D43" s="14"/>
      <c r="E43" s="14"/>
    </row>
    <row r="44" spans="1:5" x14ac:dyDescent="0.2">
      <c r="A44" s="12"/>
      <c r="B44" s="14"/>
      <c r="C44" s="14"/>
      <c r="D44" s="14"/>
      <c r="E44" s="14"/>
    </row>
    <row r="45" spans="1:5" ht="15" x14ac:dyDescent="0.25">
      <c r="A45" s="12"/>
      <c r="B45" s="42" t="s">
        <v>27</v>
      </c>
      <c r="C45" s="42"/>
      <c r="D45" s="42"/>
      <c r="E45" s="42"/>
    </row>
    <row r="46" spans="1:5" ht="15" customHeight="1" x14ac:dyDescent="0.2">
      <c r="A46" s="12"/>
      <c r="B46" s="48" t="s">
        <v>29</v>
      </c>
      <c r="C46" s="48"/>
      <c r="D46" s="48"/>
      <c r="E46" s="48"/>
    </row>
    <row r="47" spans="1:5" x14ac:dyDescent="0.2">
      <c r="A47" s="12"/>
      <c r="B47" s="49"/>
      <c r="C47" s="49"/>
      <c r="D47" s="49"/>
      <c r="E47" s="49"/>
    </row>
  </sheetData>
  <mergeCells count="39">
    <mergeCell ref="B45:E45"/>
    <mergeCell ref="B46:E46"/>
    <mergeCell ref="B47:C47"/>
    <mergeCell ref="D47:E47"/>
    <mergeCell ref="B34:D34"/>
    <mergeCell ref="B35:D35"/>
    <mergeCell ref="B40:C40"/>
    <mergeCell ref="D40:E40"/>
    <mergeCell ref="B41:C41"/>
    <mergeCell ref="D41:E41"/>
    <mergeCell ref="B20:D2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:D3"/>
    <mergeCell ref="B6:D6"/>
    <mergeCell ref="B7:D7"/>
    <mergeCell ref="B8:D8"/>
    <mergeCell ref="B21:D21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Balance BVES</vt:lpstr>
      <vt:lpstr>ER BVES</vt:lpstr>
      <vt:lpstr>DATE</vt:lpstr>
      <vt:lpstr>'Balance BVES'!Print_Area</vt:lpstr>
      <vt:lpstr>'ER BVES'!Print_Area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Armando Hernández</dc:creator>
  <cp:lastModifiedBy>Marvin Alexander Martinez Rosales</cp:lastModifiedBy>
  <cp:lastPrinted>2021-12-08T22:01:23Z</cp:lastPrinted>
  <dcterms:created xsi:type="dcterms:W3CDTF">2014-07-05T17:10:34Z</dcterms:created>
  <dcterms:modified xsi:type="dcterms:W3CDTF">2021-12-08T22:02:18Z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SetDate">
    <vt:lpwstr>2020-08-14T21:14:47.5462644Z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ActionId">
    <vt:lpwstr>6c5b0beb-c793-4c75-8b59-dd04ed10f9fd</vt:lpwstr>
  </property>
  <property fmtid="{D5CDD505-2E9C-101B-9397-08002B2CF9AE}" pid="7" name="MSIP_Label_0c8a3dd5-7642-4cae-bef9-4a0180bd8370_Extended_MSFT_Method">
    <vt:lpwstr>Manual</vt:lpwstr>
  </property>
  <property fmtid="{D5CDD505-2E9C-101B-9397-08002B2CF9AE}" pid="8" name="Sensitivity">
    <vt:lpwstr>Interna</vt:lpwstr>
  </property>
</Properties>
</file>