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olsadevaloresv-my.sharepoint.com/personal/dmiranda_cedeval_com/Documents/Documentos/De trabajo/Estados Financieros CEDEVAL/2021/PAGINA WEB BVES/"/>
    </mc:Choice>
  </mc:AlternateContent>
  <xr:revisionPtr revIDLastSave="11" documentId="8_{A122E7C9-0B42-4CDB-B24E-184E1BBA4835}" xr6:coauthVersionLast="47" xr6:coauthVersionMax="47" xr10:uidLastSave="{AC36838B-258B-4E86-BAE3-1E167FAA42C5}"/>
  <bookViews>
    <workbookView xWindow="-110" yWindow="-110" windowWidth="19420" windowHeight="10300" xr2:uid="{4EBB7552-919D-421F-9BC0-E07E70D565A1}"/>
  </bookViews>
  <sheets>
    <sheet name="Hoja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25" i="1" l="1"/>
  <c r="C116" i="1"/>
  <c r="C115" i="1"/>
  <c r="C114" i="1"/>
  <c r="C113" i="1"/>
  <c r="C112" i="1"/>
  <c r="C111" i="1"/>
  <c r="C110" i="1"/>
  <c r="C109" i="1"/>
  <c r="C108" i="1" s="1"/>
  <c r="C106" i="1"/>
  <c r="C102" i="1"/>
  <c r="C101" i="1"/>
  <c r="C100" i="1"/>
  <c r="C99" i="1"/>
  <c r="C98" i="1" s="1"/>
  <c r="C95" i="1"/>
  <c r="C94" i="1"/>
  <c r="C93" i="1"/>
  <c r="C92" i="1"/>
  <c r="C91" i="1"/>
  <c r="C89" i="1"/>
  <c r="C88" i="1"/>
  <c r="C87" i="1"/>
  <c r="C83" i="1"/>
  <c r="C82" i="1"/>
  <c r="C81" i="1"/>
  <c r="C78" i="1"/>
  <c r="C43" i="1"/>
  <c r="C41" i="1"/>
  <c r="C38" i="1"/>
  <c r="C36" i="1"/>
  <c r="C31" i="1"/>
  <c r="C24" i="1"/>
  <c r="C16" i="1"/>
  <c r="C21" i="1" s="1"/>
  <c r="C6" i="1"/>
  <c r="C80" i="1" l="1"/>
  <c r="C119" i="1" s="1"/>
  <c r="C86" i="1"/>
  <c r="C23" i="1"/>
  <c r="C35" i="1"/>
  <c r="C120" i="1" l="1"/>
  <c r="C47" i="1"/>
  <c r="C104" i="1"/>
  <c r="C122" i="1" l="1"/>
  <c r="C124" i="1" l="1"/>
  <c r="C126" i="1" l="1"/>
</calcChain>
</file>

<file path=xl/sharedStrings.xml><?xml version="1.0" encoding="utf-8"?>
<sst xmlns="http://schemas.openxmlformats.org/spreadsheetml/2006/main" count="112" uniqueCount="94">
  <si>
    <t>CENTRAL DE DEPOSITO DE VALORES, S.A. DE C.V.</t>
  </si>
  <si>
    <t>BALANCE GENERAL AL 31 DE OCTUBRE DE 2021</t>
  </si>
  <si>
    <t>(Cifras en US$)</t>
  </si>
  <si>
    <t>2021 OCTUBRE</t>
  </si>
  <si>
    <t>ACTIVO</t>
  </si>
  <si>
    <t>CIRCULANTE</t>
  </si>
  <si>
    <t>Efectivo y Equivalentes</t>
  </si>
  <si>
    <t>Bancos</t>
  </si>
  <si>
    <t>Disponible restringido</t>
  </si>
  <si>
    <t>Inversiones Financieras</t>
  </si>
  <si>
    <t>Cuentas y documentos por cobrar a clientes</t>
  </si>
  <si>
    <t>Cuentas y documentos por cobrar relacionados</t>
  </si>
  <si>
    <t>Rendimientos por cobrar</t>
  </si>
  <si>
    <t>Impuestos</t>
  </si>
  <si>
    <t>Gastos pagados por anticipado</t>
  </si>
  <si>
    <t>ACTIVOS A LARGO PLAZO</t>
  </si>
  <si>
    <t xml:space="preserve">Muebles </t>
  </si>
  <si>
    <t>Inmuebles</t>
  </si>
  <si>
    <t>Cuentas por cobrar a largo plazo</t>
  </si>
  <si>
    <t>Activos intangibles</t>
  </si>
  <si>
    <t>TOTAL DEL ACTIVO</t>
  </si>
  <si>
    <t>PASIVO</t>
  </si>
  <si>
    <t>CIRCULANTES</t>
  </si>
  <si>
    <t>Prestamos y sobregiros</t>
  </si>
  <si>
    <t>Obligaciones por custodia y admón</t>
  </si>
  <si>
    <t>Cuentas por pagar</t>
  </si>
  <si>
    <t>Cuentas por pagar relacionadas</t>
  </si>
  <si>
    <t>Impuestos por pagar propios</t>
  </si>
  <si>
    <t>Dividendos por pagar</t>
  </si>
  <si>
    <t>OTROS PASIVOS Y PROVISIONES</t>
  </si>
  <si>
    <t xml:space="preserve">Otros Ingresos Diferidos </t>
  </si>
  <si>
    <t>Estimación para obligaciones laborales</t>
  </si>
  <si>
    <t>PATRIMONIO</t>
  </si>
  <si>
    <t>CAPITAL</t>
  </si>
  <si>
    <t>Capital social</t>
  </si>
  <si>
    <t>RESERVAS DE CAPITAL</t>
  </si>
  <si>
    <t>Reserva legal</t>
  </si>
  <si>
    <t>Reserva voluntaria de liquidez</t>
  </si>
  <si>
    <t>REVALUACIONES</t>
  </si>
  <si>
    <t>Revaluacion de Inversiones</t>
  </si>
  <si>
    <t>RESULTADOS</t>
  </si>
  <si>
    <t>Resultados acumulados</t>
  </si>
  <si>
    <t>Resultados del período</t>
  </si>
  <si>
    <t>TOTAL PASIVO Y PATRIMONIO</t>
  </si>
  <si>
    <t>ESTADO DE RESULTADO ACUMULADO  ENERO - DICIEMBRE 2021</t>
  </si>
  <si>
    <t>A</t>
  </si>
  <si>
    <t xml:space="preserve">INGRESOS DE OPERACIÓN </t>
  </si>
  <si>
    <t>I</t>
  </si>
  <si>
    <t>ING. POR SERV. DE DEPOSITO, CUSTODIA Y ADMON.</t>
  </si>
  <si>
    <t>II</t>
  </si>
  <si>
    <t>ING. POR SERV. ELECTRONICOS DE CUSTODIA Y ADMON.</t>
  </si>
  <si>
    <t>III</t>
  </si>
  <si>
    <t>INGRESOS POR DERECHOS DE INSCRIPCION</t>
  </si>
  <si>
    <t>IV</t>
  </si>
  <si>
    <t>INGRESOS DIVERSOS</t>
  </si>
  <si>
    <t xml:space="preserve">GASTOS DE OPERACIÓN </t>
  </si>
  <si>
    <t>GASTOS POR SERVICIOS DE CUSTODIA</t>
  </si>
  <si>
    <t>GASTOS POR SEGUROS POR SERVICIOS DE CUSTODIA</t>
  </si>
  <si>
    <t>GTOS POR SERVICIOS DE SOFTWARE Y ELECTRONICOS</t>
  </si>
  <si>
    <t>OTROS GTOS. DE OPER. POR SERV. DE CUSTODIA Y ADMON.</t>
  </si>
  <si>
    <t>V</t>
  </si>
  <si>
    <t xml:space="preserve">GASTOS DE PERSONAL </t>
  </si>
  <si>
    <t>VI</t>
  </si>
  <si>
    <t xml:space="preserve">GASTOS DE DIRECTORIO </t>
  </si>
  <si>
    <t>VII</t>
  </si>
  <si>
    <t xml:space="preserve">GASTOS POR SERVICIOS RECIBIDOS DE TERCEROS </t>
  </si>
  <si>
    <t>VIII</t>
  </si>
  <si>
    <t xml:space="preserve">IMPUESTOS Y CONTRIBUCIONES </t>
  </si>
  <si>
    <t>IX</t>
  </si>
  <si>
    <t xml:space="preserve">GASTOS DIVERSOS </t>
  </si>
  <si>
    <t>DEPRECIACION Y AMORTIZACION</t>
  </si>
  <si>
    <t>DEPRECIACION DE BIENES MUEBLES</t>
  </si>
  <si>
    <t>INSTALACIONES</t>
  </si>
  <si>
    <t>AMORTIZACION DE SOFTWARE</t>
  </si>
  <si>
    <t>UTILIDAD (PERDIDA) DE OPERACIÓN (A-A)</t>
  </si>
  <si>
    <t>B</t>
  </si>
  <si>
    <t xml:space="preserve">INGRESOS FINANCIEROS </t>
  </si>
  <si>
    <t xml:space="preserve">GASTOS FINANCIEROS </t>
  </si>
  <si>
    <t>GASTOS POR INVERSIONES EN VALORES</t>
  </si>
  <si>
    <t>GASTOS POR INVERSIONES EN REPORTOS</t>
  </si>
  <si>
    <t xml:space="preserve">GASTOS POR INVERS EN ADMON DE CARTERA </t>
  </si>
  <si>
    <t>GASTOS CON INSTITUCIONES FINANCIERAS</t>
  </si>
  <si>
    <t>GASTOS DE OPERACIÓN DE CAMBIO DE MONEDA EXTRANJERA</t>
  </si>
  <si>
    <t>PROVISIÓN PARA INCOBRABILIDAD DE CUENTAS Y DOCUMENTOS POR COBRAR</t>
  </si>
  <si>
    <t>C</t>
  </si>
  <si>
    <t xml:space="preserve">INGRESOS EXTRAORDINARIOS </t>
  </si>
  <si>
    <t>D</t>
  </si>
  <si>
    <t xml:space="preserve">GASTOS EXTRAORDINARIOS </t>
  </si>
  <si>
    <t>GASTO POR IMPUESTO SOBRE LA RENTA</t>
  </si>
  <si>
    <t>TOTAL INGRESOS ACUMULADOS DEL EJERCICIO</t>
  </si>
  <si>
    <t>TOTAL GASTOS ACUMULADOS DEL EJERCICIO</t>
  </si>
  <si>
    <t>UTILIDAD (PERDIDA) ACUMULADOS DEL EJERCICIO</t>
  </si>
  <si>
    <t>PROVISIÓN DEL ISR</t>
  </si>
  <si>
    <t>UTILIDAD NETA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</si>
</sst>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left"/>
    </xf>
    <xf numFmtId="0" fontId="3" fillId="0" borderId="0" xfId="0" quotePrefix="1" applyFont="1" applyAlignment="1">
      <alignment horizontal="center"/>
    </xf>
    <xf numFmtId="0" fontId="3" fillId="0" borderId="0" xfId="0" applyFont="1" applyAlignment="1">
      <alignment horizontal="center"/>
    </xf>
    <xf numFmtId="0" fontId="2" fillId="2" borderId="1" xfId="0" applyFont="1" applyFill="1" applyBorder="1" applyAlignment="1">
      <alignment horizontal="left"/>
    </xf>
    <xf numFmtId="0" fontId="3" fillId="2" borderId="1" xfId="0" applyFont="1" applyFill="1" applyBorder="1"/>
    <xf numFmtId="17" fontId="4" fillId="0" borderId="1" xfId="3" applyNumberFormat="1" applyFont="1" applyFill="1" applyBorder="1" applyAlignment="1">
      <alignment horizontal="center"/>
    </xf>
    <xf numFmtId="17" fontId="2" fillId="0" borderId="1" xfId="1" applyNumberFormat="1" applyFont="1" applyFill="1" applyBorder="1" applyAlignment="1">
      <alignment horizontal="center"/>
    </xf>
    <xf numFmtId="0" fontId="2" fillId="0" borderId="0" xfId="0" applyFont="1"/>
    <xf numFmtId="164" fontId="3" fillId="0" borderId="0" xfId="2" applyNumberFormat="1" applyFont="1" applyFill="1"/>
    <xf numFmtId="43" fontId="3" fillId="0" borderId="0" xfId="1" applyFont="1" applyFill="1"/>
    <xf numFmtId="164" fontId="2" fillId="0" borderId="0" xfId="1" applyNumberFormat="1" applyFont="1" applyFill="1"/>
    <xf numFmtId="164" fontId="3" fillId="0" borderId="0" xfId="1" applyNumberFormat="1" applyFont="1" applyFill="1"/>
    <xf numFmtId="164" fontId="3" fillId="0" borderId="0" xfId="0" applyNumberFormat="1" applyFont="1"/>
    <xf numFmtId="0" fontId="3" fillId="0" borderId="0" xfId="0" quotePrefix="1" applyFont="1" applyAlignment="1">
      <alignment horizontal="left"/>
    </xf>
    <xf numFmtId="43" fontId="3" fillId="0" borderId="2" xfId="1" applyFont="1" applyFill="1" applyBorder="1"/>
    <xf numFmtId="0" fontId="2" fillId="0" borderId="0" xfId="0" quotePrefix="1" applyFont="1" applyAlignment="1">
      <alignment horizontal="left"/>
    </xf>
    <xf numFmtId="164" fontId="3" fillId="0" borderId="0" xfId="1" applyNumberFormat="1" applyFont="1" applyFill="1" applyBorder="1"/>
    <xf numFmtId="164" fontId="3" fillId="0" borderId="2" xfId="1" applyNumberFormat="1" applyFont="1" applyFill="1" applyBorder="1"/>
    <xf numFmtId="164" fontId="2" fillId="0" borderId="3" xfId="1" applyNumberFormat="1" applyFont="1" applyFill="1" applyBorder="1"/>
    <xf numFmtId="164" fontId="2" fillId="0" borderId="0" xfId="1" applyNumberFormat="1" applyFont="1" applyFill="1" applyBorder="1"/>
    <xf numFmtId="164" fontId="2" fillId="0" borderId="2" xfId="1" applyNumberFormat="1" applyFont="1" applyFill="1" applyBorder="1"/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left" readingOrder="1"/>
    </xf>
    <xf numFmtId="0" fontId="3" fillId="0" borderId="0" xfId="0" applyFont="1" applyAlignment="1">
      <alignment wrapText="1" readingOrder="1"/>
    </xf>
    <xf numFmtId="164" fontId="2" fillId="0" borderId="4" xfId="1" applyNumberFormat="1" applyFont="1" applyFill="1" applyBorder="1"/>
    <xf numFmtId="0" fontId="5" fillId="0" borderId="0" xfId="0" applyFont="1" applyAlignment="1">
      <alignment wrapText="1"/>
    </xf>
    <xf numFmtId="0" fontId="3" fillId="0" borderId="0" xfId="0" applyFont="1" applyAlignment="1">
      <alignment wrapText="1"/>
    </xf>
    <xf numFmtId="164" fontId="3" fillId="0" borderId="0" xfId="0" applyNumberFormat="1" applyFont="1" applyAlignment="1">
      <alignment horizontal="center"/>
    </xf>
    <xf numFmtId="164" fontId="2" fillId="0" borderId="0" xfId="0" applyNumberFormat="1" applyFont="1"/>
    <xf numFmtId="164" fontId="2" fillId="0" borderId="5" xfId="0" applyNumberFormat="1" applyFont="1" applyBorder="1"/>
    <xf numFmtId="164" fontId="2" fillId="0" borderId="2" xfId="0" applyNumberFormat="1" applyFont="1" applyBorder="1"/>
    <xf numFmtId="164" fontId="2" fillId="0" borderId="4" xfId="0" applyNumberFormat="1" applyFont="1" applyBorder="1"/>
    <xf numFmtId="0" fontId="3" fillId="0" borderId="0" xfId="0" applyFont="1" applyAlignment="1">
      <alignment horizontal="right"/>
    </xf>
  </cellXfs>
  <cellStyles count="4">
    <cellStyle name="Millares" xfId="1" builtinId="3"/>
    <cellStyle name="Moneda" xfId="2" builtinId="4"/>
    <cellStyle name="Normal" xfId="0" builtinId="0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dmiranda_cedeval_com/Documents/Documentos/De%20trabajo/Estados%20Financieros%20CEDEVAL/2021/EF%20OCTUBRE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BG_ER"/>
      <sheetName val="BG2"/>
      <sheetName val="IngC"/>
      <sheetName val="GtoC"/>
      <sheetName val="ERC"/>
      <sheetName val="I Msual"/>
      <sheetName val="G Msual"/>
      <sheetName val="R Msual"/>
      <sheetName val="Pres Ing"/>
      <sheetName val="Pres Gto"/>
      <sheetName val="Pres Res"/>
      <sheetName val="Ing Real 21"/>
      <sheetName val="Gto Real 21"/>
      <sheetName val="Res Real 21"/>
      <sheetName val="Grafik (2)"/>
      <sheetName val="ER Pres"/>
      <sheetName val="ER ACUM PRES"/>
      <sheetName val="Miles2"/>
      <sheetName val="Acum"/>
      <sheetName val="BG_ER (2)"/>
      <sheetName val="GASTOS"/>
      <sheetName val="INGRES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9">
          <cell r="O9">
            <v>1374324.34</v>
          </cell>
        </row>
        <row r="10">
          <cell r="O10">
            <v>13981.18</v>
          </cell>
        </row>
        <row r="11">
          <cell r="O11">
            <v>6600</v>
          </cell>
        </row>
        <row r="15">
          <cell r="O15">
            <v>225315.87</v>
          </cell>
        </row>
        <row r="16">
          <cell r="O16">
            <v>38081.800000000003</v>
          </cell>
        </row>
        <row r="17">
          <cell r="O17">
            <v>29106.87</v>
          </cell>
        </row>
        <row r="19">
          <cell r="O19">
            <v>368664.66</v>
          </cell>
        </row>
        <row r="20">
          <cell r="O20">
            <v>49145.340000000004</v>
          </cell>
        </row>
        <row r="21">
          <cell r="O21">
            <v>253595.23000000004</v>
          </cell>
        </row>
        <row r="22">
          <cell r="O22">
            <v>18324.91</v>
          </cell>
        </row>
        <row r="23">
          <cell r="O23">
            <v>7602.7300000000005</v>
          </cell>
        </row>
        <row r="26">
          <cell r="O26">
            <v>9801.7300000000014</v>
          </cell>
        </row>
        <row r="27">
          <cell r="O27">
            <v>0</v>
          </cell>
        </row>
        <row r="28">
          <cell r="O28">
            <v>1655.3000000000004</v>
          </cell>
        </row>
        <row r="29">
          <cell r="O29">
            <v>0</v>
          </cell>
        </row>
        <row r="33">
          <cell r="O33">
            <v>123488.35</v>
          </cell>
        </row>
        <row r="36">
          <cell r="O36">
            <v>2276.19</v>
          </cell>
        </row>
        <row r="37">
          <cell r="O37">
            <v>0</v>
          </cell>
        </row>
        <row r="38">
          <cell r="O38">
            <v>0</v>
          </cell>
        </row>
        <row r="39">
          <cell r="O39">
            <v>6691.47</v>
          </cell>
        </row>
        <row r="40">
          <cell r="O40">
            <v>89.84</v>
          </cell>
        </row>
        <row r="41">
          <cell r="O41">
            <v>0</v>
          </cell>
        </row>
        <row r="43">
          <cell r="O43">
            <v>943.5</v>
          </cell>
        </row>
        <row r="44">
          <cell r="O44">
            <v>0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91C664-6C0C-46B0-AB3C-EF3E75941E8C}">
  <dimension ref="A1:D126"/>
  <sheetViews>
    <sheetView showGridLines="0" tabSelected="1" topLeftCell="A112" workbookViewId="0">
      <selection activeCell="C119" sqref="C119"/>
    </sheetView>
  </sheetViews>
  <sheetFormatPr baseColWidth="10" defaultColWidth="13.6328125" defaultRowHeight="14.25" customHeight="1" x14ac:dyDescent="0.35"/>
  <cols>
    <col min="1" max="1" width="5.54296875" style="3" customWidth="1"/>
    <col min="2" max="2" width="62" style="3" customWidth="1"/>
    <col min="3" max="3" width="20.6328125" style="16" bestFit="1" customWidth="1"/>
    <col min="4" max="16384" width="13.6328125" style="3"/>
  </cols>
  <sheetData>
    <row r="1" spans="1:3" ht="14.25" customHeight="1" x14ac:dyDescent="0.35">
      <c r="A1" s="1" t="s">
        <v>0</v>
      </c>
      <c r="B1" s="2"/>
      <c r="C1" s="2"/>
    </row>
    <row r="2" spans="1:3" ht="14.25" customHeight="1" x14ac:dyDescent="0.35">
      <c r="A2" s="4" t="s">
        <v>1</v>
      </c>
      <c r="B2" s="5"/>
      <c r="C2" s="5"/>
    </row>
    <row r="3" spans="1:3" ht="14.25" customHeight="1" x14ac:dyDescent="0.35">
      <c r="A3" s="4" t="s">
        <v>2</v>
      </c>
      <c r="B3" s="6"/>
      <c r="C3" s="6"/>
    </row>
    <row r="4" spans="1:3" ht="14.25" customHeight="1" thickBot="1" x14ac:dyDescent="0.4">
      <c r="A4" s="7"/>
      <c r="B4" s="8"/>
      <c r="C4" s="9" t="s">
        <v>3</v>
      </c>
    </row>
    <row r="5" spans="1:3" ht="14.25" customHeight="1" x14ac:dyDescent="0.35">
      <c r="A5" s="11" t="s">
        <v>4</v>
      </c>
      <c r="C5" s="12"/>
    </row>
    <row r="6" spans="1:3" ht="14.25" customHeight="1" x14ac:dyDescent="0.35">
      <c r="A6" s="11" t="s">
        <v>5</v>
      </c>
      <c r="C6" s="14">
        <f>SUM(C7:C15)</f>
        <v>2955216.6600000006</v>
      </c>
    </row>
    <row r="7" spans="1:3" ht="14.25" customHeight="1" x14ac:dyDescent="0.35">
      <c r="A7" s="11"/>
      <c r="B7" s="3" t="s">
        <v>6</v>
      </c>
      <c r="C7" s="15">
        <v>300</v>
      </c>
    </row>
    <row r="8" spans="1:3" ht="14.25" customHeight="1" x14ac:dyDescent="0.35">
      <c r="A8" s="11"/>
      <c r="B8" s="17" t="s">
        <v>7</v>
      </c>
      <c r="C8" s="16">
        <v>236507.98</v>
      </c>
    </row>
    <row r="9" spans="1:3" ht="14.25" customHeight="1" x14ac:dyDescent="0.35">
      <c r="A9" s="11"/>
      <c r="B9" s="4" t="s">
        <v>8</v>
      </c>
      <c r="C9" s="16">
        <v>85924.49</v>
      </c>
    </row>
    <row r="10" spans="1:3" ht="14.25" customHeight="1" x14ac:dyDescent="0.35">
      <c r="A10" s="11"/>
      <c r="B10" s="3" t="s">
        <v>9</v>
      </c>
      <c r="C10" s="16">
        <v>2339164.54</v>
      </c>
    </row>
    <row r="11" spans="1:3" ht="14.25" customHeight="1" x14ac:dyDescent="0.35">
      <c r="A11" s="11"/>
      <c r="B11" s="17" t="s">
        <v>10</v>
      </c>
      <c r="C11" s="16">
        <v>142175.26</v>
      </c>
    </row>
    <row r="12" spans="1:3" ht="14.25" customHeight="1" x14ac:dyDescent="0.35">
      <c r="A12" s="11"/>
      <c r="B12" s="17" t="s">
        <v>11</v>
      </c>
      <c r="C12" s="16">
        <v>1316.29</v>
      </c>
    </row>
    <row r="13" spans="1:3" ht="14.25" customHeight="1" x14ac:dyDescent="0.35">
      <c r="A13" s="11"/>
      <c r="B13" s="3" t="s">
        <v>12</v>
      </c>
      <c r="C13" s="16">
        <v>24712.16</v>
      </c>
    </row>
    <row r="14" spans="1:3" ht="14.25" customHeight="1" x14ac:dyDescent="0.35">
      <c r="A14" s="11"/>
      <c r="B14" s="3" t="s">
        <v>13</v>
      </c>
      <c r="C14" s="15">
        <v>33536.160000000003</v>
      </c>
    </row>
    <row r="15" spans="1:3" ht="14.25" customHeight="1" x14ac:dyDescent="0.35">
      <c r="A15" s="11"/>
      <c r="B15" s="3" t="s">
        <v>14</v>
      </c>
      <c r="C15" s="18">
        <v>91579.78</v>
      </c>
    </row>
    <row r="16" spans="1:3" ht="14.25" customHeight="1" x14ac:dyDescent="0.35">
      <c r="A16" s="19" t="s">
        <v>15</v>
      </c>
      <c r="C16" s="14">
        <f>SUM(C17:C20)</f>
        <v>25138.9</v>
      </c>
    </row>
    <row r="17" spans="1:4" ht="14.25" customHeight="1" x14ac:dyDescent="0.35">
      <c r="A17" s="11"/>
      <c r="B17" s="3" t="s">
        <v>16</v>
      </c>
      <c r="C17" s="15">
        <v>16065.15</v>
      </c>
    </row>
    <row r="18" spans="1:4" ht="14.25" customHeight="1" x14ac:dyDescent="0.35">
      <c r="A18" s="11"/>
      <c r="B18" s="3" t="s">
        <v>17</v>
      </c>
      <c r="C18" s="15">
        <v>0</v>
      </c>
    </row>
    <row r="19" spans="1:4" ht="14.25" customHeight="1" x14ac:dyDescent="0.35">
      <c r="A19" s="11"/>
      <c r="B19" s="3" t="s">
        <v>18</v>
      </c>
      <c r="C19" s="20">
        <v>0</v>
      </c>
    </row>
    <row r="20" spans="1:4" ht="13.5" customHeight="1" x14ac:dyDescent="0.35">
      <c r="A20" s="11"/>
      <c r="B20" s="3" t="s">
        <v>19</v>
      </c>
      <c r="C20" s="18">
        <v>9073.75</v>
      </c>
    </row>
    <row r="21" spans="1:4" ht="14.25" customHeight="1" thickBot="1" x14ac:dyDescent="0.4">
      <c r="A21" s="11"/>
      <c r="B21" s="11" t="s">
        <v>20</v>
      </c>
      <c r="C21" s="22">
        <f>C16+C6</f>
        <v>2980355.5600000005</v>
      </c>
      <c r="D21" s="16"/>
    </row>
    <row r="22" spans="1:4" ht="14.25" customHeight="1" thickTop="1" x14ac:dyDescent="0.35">
      <c r="A22" s="11"/>
      <c r="C22" s="15"/>
    </row>
    <row r="23" spans="1:4" ht="14.25" customHeight="1" x14ac:dyDescent="0.35">
      <c r="A23" s="11" t="s">
        <v>21</v>
      </c>
      <c r="C23" s="14">
        <f>C24+C31</f>
        <v>211997.56000000003</v>
      </c>
    </row>
    <row r="24" spans="1:4" ht="14.25" customHeight="1" x14ac:dyDescent="0.35">
      <c r="A24" s="11" t="s">
        <v>22</v>
      </c>
      <c r="C24" s="23">
        <f>SUM(C25:C30)</f>
        <v>178405.33000000002</v>
      </c>
    </row>
    <row r="25" spans="1:4" ht="14.25" customHeight="1" x14ac:dyDescent="0.35">
      <c r="A25" s="11"/>
      <c r="B25" s="3" t="s">
        <v>23</v>
      </c>
      <c r="C25" s="20">
        <v>0</v>
      </c>
    </row>
    <row r="26" spans="1:4" ht="14.25" customHeight="1" x14ac:dyDescent="0.35">
      <c r="A26" s="11"/>
      <c r="B26" s="17" t="s">
        <v>24</v>
      </c>
      <c r="C26" s="15">
        <v>23992.720000000001</v>
      </c>
    </row>
    <row r="27" spans="1:4" ht="14.25" customHeight="1" x14ac:dyDescent="0.35">
      <c r="A27" s="11"/>
      <c r="B27" s="3" t="s">
        <v>25</v>
      </c>
      <c r="C27" s="16">
        <v>38962.6</v>
      </c>
    </row>
    <row r="28" spans="1:4" ht="14.25" customHeight="1" x14ac:dyDescent="0.35">
      <c r="A28" s="11"/>
      <c r="B28" s="3" t="s">
        <v>26</v>
      </c>
      <c r="C28" s="15">
        <v>18711.52</v>
      </c>
    </row>
    <row r="29" spans="1:4" ht="14.25" customHeight="1" x14ac:dyDescent="0.35">
      <c r="A29" s="11"/>
      <c r="B29" s="3" t="s">
        <v>27</v>
      </c>
      <c r="C29" s="15">
        <v>96738.49</v>
      </c>
    </row>
    <row r="30" spans="1:4" ht="14.25" customHeight="1" x14ac:dyDescent="0.35">
      <c r="A30" s="11"/>
      <c r="B30" s="3" t="s">
        <v>28</v>
      </c>
      <c r="C30" s="13">
        <v>0</v>
      </c>
    </row>
    <row r="31" spans="1:4" ht="14.25" customHeight="1" x14ac:dyDescent="0.35">
      <c r="A31" s="11" t="s">
        <v>29</v>
      </c>
      <c r="C31" s="24">
        <f>SUM(C32:C33)</f>
        <v>33592.230000000003</v>
      </c>
    </row>
    <row r="32" spans="1:4" ht="14.25" customHeight="1" x14ac:dyDescent="0.35">
      <c r="A32" s="11"/>
      <c r="B32" s="3" t="s">
        <v>30</v>
      </c>
      <c r="C32" s="15">
        <v>0</v>
      </c>
    </row>
    <row r="33" spans="1:4" ht="14.25" customHeight="1" x14ac:dyDescent="0.35">
      <c r="A33" s="11"/>
      <c r="B33" s="17" t="s">
        <v>31</v>
      </c>
      <c r="C33" s="21">
        <v>33592.230000000003</v>
      </c>
    </row>
    <row r="34" spans="1:4" ht="14.25" customHeight="1" x14ac:dyDescent="0.35">
      <c r="A34" s="11"/>
      <c r="C34" s="15"/>
    </row>
    <row r="35" spans="1:4" ht="14.25" customHeight="1" x14ac:dyDescent="0.35">
      <c r="A35" s="11" t="s">
        <v>32</v>
      </c>
      <c r="C35" s="14">
        <f>C36+C38+C43+C41</f>
        <v>2768358</v>
      </c>
    </row>
    <row r="36" spans="1:4" ht="14.25" customHeight="1" x14ac:dyDescent="0.35">
      <c r="A36" s="11" t="s">
        <v>33</v>
      </c>
      <c r="C36" s="14">
        <f>SUM(C37:C37)</f>
        <v>2000000</v>
      </c>
    </row>
    <row r="37" spans="1:4" ht="14.25" customHeight="1" x14ac:dyDescent="0.35">
      <c r="A37" s="11"/>
      <c r="B37" s="3" t="s">
        <v>34</v>
      </c>
      <c r="C37" s="15">
        <v>2000000</v>
      </c>
    </row>
    <row r="38" spans="1:4" ht="14.25" customHeight="1" x14ac:dyDescent="0.35">
      <c r="A38" s="11" t="s">
        <v>35</v>
      </c>
      <c r="C38" s="14">
        <f>SUM(C39:C40)</f>
        <v>345783.51</v>
      </c>
    </row>
    <row r="39" spans="1:4" ht="14.25" customHeight="1" x14ac:dyDescent="0.35">
      <c r="A39" s="11"/>
      <c r="B39" s="3" t="s">
        <v>36</v>
      </c>
      <c r="C39" s="20">
        <v>259671.14</v>
      </c>
    </row>
    <row r="40" spans="1:4" ht="14.25" customHeight="1" x14ac:dyDescent="0.35">
      <c r="A40" s="11"/>
      <c r="B40" s="3" t="s">
        <v>37</v>
      </c>
      <c r="C40" s="20">
        <v>86112.37</v>
      </c>
    </row>
    <row r="41" spans="1:4" ht="14.25" customHeight="1" x14ac:dyDescent="0.35">
      <c r="A41" s="11" t="s">
        <v>38</v>
      </c>
      <c r="C41" s="14">
        <f>SUM(C42:C42)</f>
        <v>-24530.55</v>
      </c>
    </row>
    <row r="42" spans="1:4" ht="14.25" customHeight="1" x14ac:dyDescent="0.35">
      <c r="A42" s="11"/>
      <c r="B42" s="3" t="s">
        <v>39</v>
      </c>
      <c r="C42" s="20">
        <v>-24530.55</v>
      </c>
    </row>
    <row r="43" spans="1:4" ht="14.25" customHeight="1" x14ac:dyDescent="0.35">
      <c r="A43" s="11" t="s">
        <v>40</v>
      </c>
      <c r="C43" s="14">
        <f>+C45+C44</f>
        <v>447105.04</v>
      </c>
    </row>
    <row r="44" spans="1:4" ht="14.25" customHeight="1" x14ac:dyDescent="0.35">
      <c r="A44" s="11"/>
      <c r="B44" s="17" t="s">
        <v>41</v>
      </c>
      <c r="C44" s="15">
        <v>18618.099999999999</v>
      </c>
    </row>
    <row r="45" spans="1:4" ht="14.25" customHeight="1" x14ac:dyDescent="0.35">
      <c r="A45" s="11"/>
      <c r="B45" s="3" t="s">
        <v>42</v>
      </c>
      <c r="C45" s="21">
        <v>428486.94</v>
      </c>
    </row>
    <row r="46" spans="1:4" ht="14.25" customHeight="1" x14ac:dyDescent="0.35">
      <c r="A46" s="11"/>
      <c r="C46" s="15"/>
    </row>
    <row r="47" spans="1:4" ht="14.25" customHeight="1" thickBot="1" x14ac:dyDescent="0.4">
      <c r="A47" s="11"/>
      <c r="B47" s="11" t="s">
        <v>43</v>
      </c>
      <c r="C47" s="22">
        <f>C35+C23</f>
        <v>2980355.56</v>
      </c>
    </row>
    <row r="48" spans="1:4" ht="14.25" customHeight="1" thickTop="1" x14ac:dyDescent="0.35">
      <c r="A48" s="11"/>
      <c r="C48" s="15"/>
      <c r="D48" s="16"/>
    </row>
    <row r="49" spans="1:3" ht="14.25" hidden="1" customHeight="1" x14ac:dyDescent="0.35"/>
    <row r="50" spans="1:3" ht="14.25" hidden="1" customHeight="1" x14ac:dyDescent="0.35">
      <c r="A50" s="11"/>
    </row>
    <row r="51" spans="1:3" ht="14.25" hidden="1" customHeight="1" x14ac:dyDescent="0.35">
      <c r="A51" s="11"/>
    </row>
    <row r="52" spans="1:3" ht="14.25" hidden="1" customHeight="1" x14ac:dyDescent="0.35"/>
    <row r="53" spans="1:3" ht="14.25" hidden="1" customHeight="1" x14ac:dyDescent="0.35">
      <c r="B53" s="25"/>
    </row>
    <row r="54" spans="1:3" ht="14.25" hidden="1" customHeight="1" x14ac:dyDescent="0.35">
      <c r="B54" s="26"/>
    </row>
    <row r="55" spans="1:3" ht="14.25" hidden="1" customHeight="1" x14ac:dyDescent="0.4">
      <c r="B55" s="27"/>
      <c r="C55" s="28"/>
    </row>
    <row r="56" spans="1:3" ht="14.25" hidden="1" customHeight="1" x14ac:dyDescent="0.35">
      <c r="B56" s="29"/>
      <c r="C56" s="15"/>
    </row>
    <row r="57" spans="1:3" ht="14.25" hidden="1" customHeight="1" x14ac:dyDescent="0.35">
      <c r="B57" s="30"/>
      <c r="C57" s="15"/>
    </row>
    <row r="58" spans="1:3" ht="14.25" hidden="1" customHeight="1" x14ac:dyDescent="0.35">
      <c r="A58" s="11"/>
      <c r="B58" s="30"/>
    </row>
    <row r="59" spans="1:3" ht="14.25" hidden="1" customHeight="1" x14ac:dyDescent="0.35">
      <c r="A59" s="11"/>
      <c r="B59" s="30"/>
    </row>
    <row r="60" spans="1:3" ht="14.25" hidden="1" customHeight="1" x14ac:dyDescent="0.35">
      <c r="B60" s="30"/>
    </row>
    <row r="61" spans="1:3" ht="14.25" hidden="1" customHeight="1" x14ac:dyDescent="0.35">
      <c r="B61" s="30"/>
      <c r="C61" s="15"/>
    </row>
    <row r="62" spans="1:3" ht="14.25" hidden="1" customHeight="1" x14ac:dyDescent="0.35">
      <c r="B62" s="30"/>
      <c r="C62" s="15"/>
    </row>
    <row r="63" spans="1:3" ht="14.25" hidden="1" customHeight="1" x14ac:dyDescent="0.4">
      <c r="C63" s="28"/>
    </row>
    <row r="64" spans="1:3" ht="14.25" hidden="1" customHeight="1" x14ac:dyDescent="0.35"/>
    <row r="65" spans="1:3" ht="14.25" hidden="1" customHeight="1" x14ac:dyDescent="0.35"/>
    <row r="66" spans="1:3" ht="14.25" hidden="1" customHeight="1" x14ac:dyDescent="0.35"/>
    <row r="67" spans="1:3" ht="14.25" hidden="1" customHeight="1" x14ac:dyDescent="0.35"/>
    <row r="68" spans="1:3" ht="14.25" hidden="1" customHeight="1" x14ac:dyDescent="0.35"/>
    <row r="69" spans="1:3" ht="14.25" hidden="1" customHeight="1" x14ac:dyDescent="0.35"/>
    <row r="70" spans="1:3" ht="15.5" x14ac:dyDescent="0.35"/>
    <row r="71" spans="1:3" ht="15.5" x14ac:dyDescent="0.35"/>
    <row r="72" spans="1:3" ht="15.5" x14ac:dyDescent="0.35"/>
    <row r="73" spans="1:3" ht="15.5" x14ac:dyDescent="0.35"/>
    <row r="74" spans="1:3" ht="15.5" x14ac:dyDescent="0.35"/>
    <row r="75" spans="1:3" ht="14.25" customHeight="1" x14ac:dyDescent="0.35">
      <c r="A75" s="1" t="s">
        <v>0</v>
      </c>
      <c r="B75" s="2"/>
      <c r="C75" s="2"/>
    </row>
    <row r="76" spans="1:3" ht="14.25" customHeight="1" x14ac:dyDescent="0.35">
      <c r="A76" s="4" t="s">
        <v>44</v>
      </c>
      <c r="B76" s="5"/>
      <c r="C76" s="5"/>
    </row>
    <row r="77" spans="1:3" ht="14.25" customHeight="1" x14ac:dyDescent="0.35">
      <c r="A77" s="6"/>
      <c r="B77" s="31" t="s">
        <v>2</v>
      </c>
      <c r="C77" s="31"/>
    </row>
    <row r="78" spans="1:3" ht="14.25" customHeight="1" thickBot="1" x14ac:dyDescent="0.4">
      <c r="A78" s="7"/>
      <c r="B78" s="8"/>
      <c r="C78" s="10" t="str">
        <f>C4</f>
        <v>2021 OCTUBRE</v>
      </c>
    </row>
    <row r="80" spans="1:3" ht="14.25" customHeight="1" x14ac:dyDescent="0.35">
      <c r="A80" s="1" t="s">
        <v>45</v>
      </c>
      <c r="B80" s="1" t="s">
        <v>46</v>
      </c>
      <c r="C80" s="32">
        <f>SUM(C81:C83)</f>
        <v>1394905.52</v>
      </c>
    </row>
    <row r="81" spans="1:3" ht="14.25" customHeight="1" x14ac:dyDescent="0.35">
      <c r="A81" s="4" t="s">
        <v>47</v>
      </c>
      <c r="B81" s="17" t="s">
        <v>48</v>
      </c>
      <c r="C81" s="16">
        <f>'[1]R Msual'!O9</f>
        <v>1374324.34</v>
      </c>
    </row>
    <row r="82" spans="1:3" ht="14.25" customHeight="1" x14ac:dyDescent="0.35">
      <c r="A82" s="4" t="s">
        <v>49</v>
      </c>
      <c r="B82" s="4" t="s">
        <v>50</v>
      </c>
      <c r="C82" s="16">
        <f>'[1]R Msual'!O10</f>
        <v>13981.18</v>
      </c>
    </row>
    <row r="83" spans="1:3" ht="14.25" customHeight="1" x14ac:dyDescent="0.35">
      <c r="A83" s="4" t="s">
        <v>51</v>
      </c>
      <c r="B83" s="4" t="s">
        <v>52</v>
      </c>
      <c r="C83" s="16">
        <f>'[1]R Msual'!O11</f>
        <v>6600</v>
      </c>
    </row>
    <row r="84" spans="1:3" ht="14.25" customHeight="1" x14ac:dyDescent="0.35">
      <c r="A84" s="17" t="s">
        <v>53</v>
      </c>
      <c r="B84" s="4" t="s">
        <v>54</v>
      </c>
      <c r="C84" s="16">
        <v>0</v>
      </c>
    </row>
    <row r="86" spans="1:3" ht="14.25" customHeight="1" x14ac:dyDescent="0.35">
      <c r="A86" s="1" t="s">
        <v>45</v>
      </c>
      <c r="B86" s="1" t="s">
        <v>55</v>
      </c>
      <c r="C86" s="32">
        <f>SUM(C87:C95)</f>
        <v>989837.41</v>
      </c>
    </row>
    <row r="87" spans="1:3" ht="14.25" customHeight="1" x14ac:dyDescent="0.35">
      <c r="A87" s="4" t="s">
        <v>47</v>
      </c>
      <c r="B87" s="4" t="s">
        <v>56</v>
      </c>
      <c r="C87" s="16">
        <f>'[1]R Msual'!O15</f>
        <v>225315.87</v>
      </c>
    </row>
    <row r="88" spans="1:3" ht="14.25" customHeight="1" x14ac:dyDescent="0.35">
      <c r="A88" s="4" t="s">
        <v>49</v>
      </c>
      <c r="B88" s="4" t="s">
        <v>57</v>
      </c>
      <c r="C88" s="16">
        <f>'[1]R Msual'!O16</f>
        <v>38081.800000000003</v>
      </c>
    </row>
    <row r="89" spans="1:3" ht="14.25" customHeight="1" x14ac:dyDescent="0.35">
      <c r="A89" s="4" t="s">
        <v>51</v>
      </c>
      <c r="B89" s="4" t="s">
        <v>58</v>
      </c>
      <c r="C89" s="16">
        <f>'[1]R Msual'!O17</f>
        <v>29106.87</v>
      </c>
    </row>
    <row r="90" spans="1:3" ht="14.25" customHeight="1" x14ac:dyDescent="0.35">
      <c r="A90" s="4" t="s">
        <v>53</v>
      </c>
      <c r="B90" s="4" t="s">
        <v>59</v>
      </c>
      <c r="C90" s="16">
        <v>0</v>
      </c>
    </row>
    <row r="91" spans="1:3" ht="14.25" customHeight="1" x14ac:dyDescent="0.35">
      <c r="A91" s="4" t="s">
        <v>60</v>
      </c>
      <c r="B91" s="4" t="s">
        <v>61</v>
      </c>
      <c r="C91" s="16">
        <f>'[1]R Msual'!O19</f>
        <v>368664.66</v>
      </c>
    </row>
    <row r="92" spans="1:3" ht="14.25" customHeight="1" x14ac:dyDescent="0.35">
      <c r="A92" s="4" t="s">
        <v>62</v>
      </c>
      <c r="B92" s="4" t="s">
        <v>63</v>
      </c>
      <c r="C92" s="16">
        <f>'[1]R Msual'!O20</f>
        <v>49145.340000000004</v>
      </c>
    </row>
    <row r="93" spans="1:3" ht="14.25" customHeight="1" x14ac:dyDescent="0.35">
      <c r="A93" s="4" t="s">
        <v>64</v>
      </c>
      <c r="B93" s="4" t="s">
        <v>65</v>
      </c>
      <c r="C93" s="16">
        <f>'[1]R Msual'!O21</f>
        <v>253595.23000000004</v>
      </c>
    </row>
    <row r="94" spans="1:3" ht="14.25" customHeight="1" x14ac:dyDescent="0.35">
      <c r="A94" s="4" t="s">
        <v>66</v>
      </c>
      <c r="B94" s="4" t="s">
        <v>67</v>
      </c>
      <c r="C94" s="16">
        <f>'[1]R Msual'!O22</f>
        <v>18324.91</v>
      </c>
    </row>
    <row r="95" spans="1:3" ht="14.25" customHeight="1" x14ac:dyDescent="0.35">
      <c r="A95" s="4" t="s">
        <v>68</v>
      </c>
      <c r="B95" s="4" t="s">
        <v>69</v>
      </c>
      <c r="C95" s="16">
        <f>'[1]R Msual'!O23</f>
        <v>7602.7300000000005</v>
      </c>
    </row>
    <row r="96" spans="1:3" ht="14.25" customHeight="1" x14ac:dyDescent="0.35">
      <c r="A96" s="4"/>
      <c r="B96" s="4"/>
    </row>
    <row r="97" spans="1:3" ht="14.25" customHeight="1" x14ac:dyDescent="0.35">
      <c r="A97" s="4"/>
      <c r="B97" s="4"/>
    </row>
    <row r="98" spans="1:3" ht="14.25" customHeight="1" x14ac:dyDescent="0.35">
      <c r="A98" s="1" t="s">
        <v>45</v>
      </c>
      <c r="B98" s="1" t="s">
        <v>70</v>
      </c>
      <c r="C98" s="32">
        <f>SUM(C99:C102)</f>
        <v>11457.030000000002</v>
      </c>
    </row>
    <row r="99" spans="1:3" ht="14.25" customHeight="1" x14ac:dyDescent="0.35">
      <c r="A99" s="4" t="s">
        <v>47</v>
      </c>
      <c r="B99" s="17" t="s">
        <v>71</v>
      </c>
      <c r="C99" s="16">
        <f>'[1]R Msual'!O26</f>
        <v>9801.7300000000014</v>
      </c>
    </row>
    <row r="100" spans="1:3" ht="14.25" customHeight="1" x14ac:dyDescent="0.35">
      <c r="A100" s="4" t="s">
        <v>49</v>
      </c>
      <c r="B100" s="4" t="s">
        <v>72</v>
      </c>
      <c r="C100" s="16">
        <f>'[1]R Msual'!O27</f>
        <v>0</v>
      </c>
    </row>
    <row r="101" spans="1:3" ht="14.25" customHeight="1" x14ac:dyDescent="0.35">
      <c r="A101" s="4" t="s">
        <v>51</v>
      </c>
      <c r="B101" s="4" t="s">
        <v>73</v>
      </c>
      <c r="C101" s="16">
        <f>'[1]R Msual'!O28</f>
        <v>1655.3000000000004</v>
      </c>
    </row>
    <row r="102" spans="1:3" ht="14.25" customHeight="1" x14ac:dyDescent="0.35">
      <c r="A102" s="4"/>
      <c r="B102" s="4"/>
      <c r="C102" s="16">
        <f>'[1]R Msual'!O29</f>
        <v>0</v>
      </c>
    </row>
    <row r="103" spans="1:3" ht="14.25" customHeight="1" x14ac:dyDescent="0.35">
      <c r="A103" s="4"/>
      <c r="B103" s="4"/>
    </row>
    <row r="104" spans="1:3" ht="14.25" customHeight="1" thickBot="1" x14ac:dyDescent="0.4">
      <c r="A104" s="4"/>
      <c r="B104" s="1" t="s">
        <v>74</v>
      </c>
      <c r="C104" s="33">
        <f>C80-C86-C98</f>
        <v>393611.07999999996</v>
      </c>
    </row>
    <row r="105" spans="1:3" ht="14.25" customHeight="1" thickTop="1" x14ac:dyDescent="0.35">
      <c r="A105" s="4"/>
      <c r="B105" s="1"/>
    </row>
    <row r="106" spans="1:3" ht="14.25" customHeight="1" x14ac:dyDescent="0.35">
      <c r="A106" s="4" t="s">
        <v>75</v>
      </c>
      <c r="B106" s="1" t="s">
        <v>76</v>
      </c>
      <c r="C106" s="32">
        <f>'[1]R Msual'!O33</f>
        <v>123488.35</v>
      </c>
    </row>
    <row r="107" spans="1:3" ht="14.25" customHeight="1" x14ac:dyDescent="0.35">
      <c r="A107" s="4"/>
      <c r="B107" s="4"/>
    </row>
    <row r="108" spans="1:3" ht="14.25" customHeight="1" x14ac:dyDescent="0.35">
      <c r="A108" s="4" t="s">
        <v>75</v>
      </c>
      <c r="B108" s="1" t="s">
        <v>77</v>
      </c>
      <c r="C108" s="32">
        <f>SUM(C109:C114)</f>
        <v>9057.5</v>
      </c>
    </row>
    <row r="109" spans="1:3" ht="14.25" customHeight="1" x14ac:dyDescent="0.35">
      <c r="A109" s="4" t="s">
        <v>47</v>
      </c>
      <c r="B109" s="4" t="s">
        <v>78</v>
      </c>
      <c r="C109" s="16">
        <f>'[1]R Msual'!O36</f>
        <v>2276.19</v>
      </c>
    </row>
    <row r="110" spans="1:3" ht="14.25" customHeight="1" x14ac:dyDescent="0.35">
      <c r="A110" s="4" t="s">
        <v>49</v>
      </c>
      <c r="B110" s="4" t="s">
        <v>79</v>
      </c>
      <c r="C110" s="16">
        <f>'[1]R Msual'!O37</f>
        <v>0</v>
      </c>
    </row>
    <row r="111" spans="1:3" ht="14.25" customHeight="1" x14ac:dyDescent="0.35">
      <c r="A111" s="4" t="s">
        <v>51</v>
      </c>
      <c r="B111" s="4" t="s">
        <v>80</v>
      </c>
      <c r="C111" s="16">
        <f>'[1]R Msual'!O38</f>
        <v>0</v>
      </c>
    </row>
    <row r="112" spans="1:3" ht="14.25" customHeight="1" x14ac:dyDescent="0.35">
      <c r="A112" s="4" t="s">
        <v>53</v>
      </c>
      <c r="B112" s="4" t="s">
        <v>81</v>
      </c>
      <c r="C112" s="16">
        <f>'[1]R Msual'!O39</f>
        <v>6691.47</v>
      </c>
    </row>
    <row r="113" spans="1:3" ht="14.25" customHeight="1" x14ac:dyDescent="0.35">
      <c r="A113" s="4" t="s">
        <v>60</v>
      </c>
      <c r="B113" s="4" t="s">
        <v>82</v>
      </c>
      <c r="C113" s="16">
        <f>'[1]R Msual'!O40</f>
        <v>89.84</v>
      </c>
    </row>
    <row r="114" spans="1:3" s="11" customFormat="1" ht="14.25" customHeight="1" x14ac:dyDescent="0.35">
      <c r="A114" s="4" t="s">
        <v>62</v>
      </c>
      <c r="B114" s="4" t="s">
        <v>83</v>
      </c>
      <c r="C114" s="16">
        <f>'[1]R Msual'!O41</f>
        <v>0</v>
      </c>
    </row>
    <row r="115" spans="1:3" s="11" customFormat="1" ht="14.25" customHeight="1" x14ac:dyDescent="0.35">
      <c r="A115" s="1" t="s">
        <v>84</v>
      </c>
      <c r="B115" s="1" t="s">
        <v>85</v>
      </c>
      <c r="C115" s="32">
        <f>'[1]R Msual'!O43</f>
        <v>943.5</v>
      </c>
    </row>
    <row r="116" spans="1:3" s="11" customFormat="1" ht="14.25" customHeight="1" x14ac:dyDescent="0.35">
      <c r="A116" s="1" t="s">
        <v>86</v>
      </c>
      <c r="B116" s="1" t="s">
        <v>87</v>
      </c>
      <c r="C116" s="16">
        <f>'[1]R Msual'!O44</f>
        <v>0</v>
      </c>
    </row>
    <row r="117" spans="1:3" ht="14.25" customHeight="1" x14ac:dyDescent="0.35">
      <c r="A117" s="1"/>
      <c r="B117" s="1" t="s">
        <v>88</v>
      </c>
      <c r="C117" s="32">
        <v>80498.490000000005</v>
      </c>
    </row>
    <row r="118" spans="1:3" ht="14.25" customHeight="1" x14ac:dyDescent="0.35">
      <c r="A118" s="4"/>
      <c r="B118" s="4"/>
    </row>
    <row r="119" spans="1:3" ht="14.25" customHeight="1" x14ac:dyDescent="0.35">
      <c r="A119" s="4"/>
      <c r="B119" s="19" t="s">
        <v>89</v>
      </c>
      <c r="C119" s="34">
        <f>C80+C106+C115</f>
        <v>1519337.37</v>
      </c>
    </row>
    <row r="120" spans="1:3" ht="14.25" customHeight="1" x14ac:dyDescent="0.35">
      <c r="A120" s="4"/>
      <c r="B120" s="19" t="s">
        <v>90</v>
      </c>
      <c r="C120" s="34">
        <f>C86+C98+C108+C116+C117</f>
        <v>1090850.4300000002</v>
      </c>
    </row>
    <row r="121" spans="1:3" ht="14.25" customHeight="1" x14ac:dyDescent="0.35">
      <c r="A121" s="1"/>
      <c r="B121" s="1"/>
    </row>
    <row r="122" spans="1:3" ht="14.25" customHeight="1" thickBot="1" x14ac:dyDescent="0.4">
      <c r="A122" s="4"/>
      <c r="B122" s="19" t="s">
        <v>91</v>
      </c>
      <c r="C122" s="35">
        <f>C119-C120</f>
        <v>428486.93999999994</v>
      </c>
    </row>
    <row r="123" spans="1:3" ht="14.25" customHeight="1" thickTop="1" x14ac:dyDescent="0.35">
      <c r="B123" s="36"/>
    </row>
    <row r="124" spans="1:3" ht="14.25" customHeight="1" x14ac:dyDescent="0.35">
      <c r="B124" s="3" t="s">
        <v>92</v>
      </c>
      <c r="C124" s="16">
        <f>C122+C117</f>
        <v>508985.42999999993</v>
      </c>
    </row>
    <row r="125" spans="1:3" ht="14.25" customHeight="1" x14ac:dyDescent="0.35">
      <c r="C125" s="16">
        <f>C124*0.3</f>
        <v>152695.62899999999</v>
      </c>
    </row>
    <row r="126" spans="1:3" ht="14.25" customHeight="1" x14ac:dyDescent="0.35">
      <c r="B126" s="3" t="s">
        <v>93</v>
      </c>
      <c r="C126" s="16">
        <f>C124-C125</f>
        <v>356289.80099999998</v>
      </c>
    </row>
  </sheetData>
  <pageMargins left="0.70866141732283472" right="0.70866141732283472" top="0.74803149606299213" bottom="0.74803149606299213" header="0.31496062992125984" footer="0.31496062992125984"/>
  <pageSetup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Miranda</dc:creator>
  <cp:lastModifiedBy>Diego Miranda</cp:lastModifiedBy>
  <cp:lastPrinted>2021-12-03T19:54:54Z</cp:lastPrinted>
  <dcterms:created xsi:type="dcterms:W3CDTF">2021-12-03T19:52:17Z</dcterms:created>
  <dcterms:modified xsi:type="dcterms:W3CDTF">2021-12-03T19:57:37Z</dcterms:modified>
</cp:coreProperties>
</file>