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1\"/>
    </mc:Choice>
  </mc:AlternateContent>
  <xr:revisionPtr revIDLastSave="0" documentId="13_ncr:1_{44557A05-1B93-4147-8377-88E6ADD48D6D}" xr6:coauthVersionLast="47" xr6:coauthVersionMax="47" xr10:uidLastSave="{00000000-0000-0000-0000-000000000000}"/>
  <bookViews>
    <workbookView xWindow="-120" yWindow="-120" windowWidth="20730" windowHeight="11160" xr2:uid="{1C346CD4-B6E8-4549-8020-1DF832EDA6F8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1" i="2"/>
  <c r="G28" i="2"/>
  <c r="C27" i="2"/>
  <c r="C23" i="2"/>
  <c r="G22" i="2"/>
  <c r="G18" i="2"/>
  <c r="C17" i="2"/>
  <c r="G14" i="2"/>
  <c r="C12" i="2"/>
  <c r="C9" i="2"/>
  <c r="G9" i="2"/>
  <c r="G5" i="2"/>
  <c r="C5" i="2"/>
  <c r="G51" i="1"/>
  <c r="C51" i="1"/>
  <c r="H66" i="1" s="1"/>
  <c r="G45" i="1"/>
  <c r="C45" i="1"/>
  <c r="G38" i="1"/>
  <c r="E39" i="1"/>
  <c r="G36" i="1"/>
  <c r="G34" i="1"/>
  <c r="C35" i="1"/>
  <c r="G32" i="1"/>
  <c r="G42" i="1" s="1"/>
  <c r="C30" i="1"/>
  <c r="G28" i="1"/>
  <c r="C27" i="1"/>
  <c r="G26" i="1"/>
  <c r="C21" i="1"/>
  <c r="G24" i="1"/>
  <c r="G21" i="1"/>
  <c r="G19" i="1"/>
  <c r="G17" i="1"/>
  <c r="C15" i="1"/>
  <c r="G14" i="1"/>
  <c r="C10" i="1"/>
  <c r="G9" i="1"/>
  <c r="G6" i="1"/>
  <c r="C6" i="1"/>
  <c r="C46" i="2" l="1"/>
  <c r="G46" i="2"/>
  <c r="C43" i="1"/>
  <c r="G30" i="1"/>
  <c r="G43" i="1" s="1"/>
  <c r="C48" i="2" l="1"/>
  <c r="C47" i="2"/>
  <c r="A47" i="2" s="1"/>
  <c r="G47" i="2"/>
  <c r="E47" i="2" s="1"/>
  <c r="G48" i="2" l="1"/>
</calcChain>
</file>

<file path=xl/sharedStrings.xml><?xml version="1.0" encoding="utf-8"?>
<sst xmlns="http://schemas.openxmlformats.org/spreadsheetml/2006/main" count="161" uniqueCount="138">
  <si>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</si>
  <si>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</si>
  <si>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</si>
  <si>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</si>
  <si>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</si>
  <si>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</si>
  <si>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</si>
  <si>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</si>
  <si>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</si>
  <si>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</si>
  <si>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</si>
  <si>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</si>
  <si>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</si>
  <si>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</si>
  <si>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</si>
  <si>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</si>
  <si>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</si>
  <si>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</si>
  <si>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</si>
  <si>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</si>
  <si>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</si>
  <si>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</si>
  <si>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</si>
  <si>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</si>
  <si>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</si>
  <si>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</si>
  <si>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</si>
  <si>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</si>
  <si>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</si>
  <si>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</si>
  <si>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</si>
  <si>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</si>
  <si>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</si>
  <si>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</si>
  <si>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</si>
  <si>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</si>
  <si>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</si>
  <si>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</si>
  <si>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</si>
  <si>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</si>
  <si>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</si>
  <si>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</si>
  <si>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</si>
  <si>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</si>
  <si>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</si>
  <si>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</si>
  <si>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</si>
  <si>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</si>
  <si>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</si>
  <si>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</si>
  <si>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</si>
  <si>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</si>
  <si>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</si>
  <si>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</si>
  <si>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</si>
  <si>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</si>
  <si>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</si>
  <si>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</si>
  <si>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</si>
  <si>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</si>
  <si>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</si>
  <si>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</si>
  <si>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</si>
  <si>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</si>
  <si>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</si>
  <si>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</si>
  <si>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</si>
  <si>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</si>
  <si>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</si>
  <si>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</si>
  <si>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</si>
  <si>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</si>
  <si>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</si>
  <si>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</si>
  <si>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</si>
  <si>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</si>
  <si>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</si>
  <si>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</si>
  <si>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</si>
  <si>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</si>
  <si>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</si>
  <si>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</si>
  <si>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</si>
  <si>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</si>
  <si>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</si>
  <si>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</si>
  <si>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</si>
  <si>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</si>
  <si>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</si>
  <si>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</si>
  <si>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</si>
  <si>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</si>
  <si>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</si>
  <si>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</si>
  <si>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</si>
  <si>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</si>
  <si>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</si>
  <si>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</si>
  <si>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</si>
  <si>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</si>
  <si>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</si>
  <si>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</si>
  <si>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</si>
  <si>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</si>
  <si>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</si>
  <si>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</si>
  <si>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</si>
  <si>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</si>
  <si>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</si>
  <si>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</si>
  <si>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</si>
  <si>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</si>
  <si>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</si>
  <si>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</si>
  <si>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</si>
  <si>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</si>
  <si>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</si>
  <si>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</si>
  <si>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</si>
  <si>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</si>
  <si>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</si>
  <si>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</si>
  <si>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</si>
  <si>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</si>
  <si>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</si>
  <si>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</si>
  <si>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</si>
  <si>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</si>
  <si>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</si>
  <si>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</si>
  <si>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</si>
  <si>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</si>
  <si>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</si>
  <si>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</si>
  <si>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</si>
  <si>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</si>
  <si>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OCTUBRE 2021</t>
  </si>
  <si>
    <t>ESTADO DE RESULTADO DEL 01 DE ENERO AL 31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</si>
</sst>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2"/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164" fontId="1" fillId="0" borderId="0" xfId="4" applyNumberFormat="1" applyFont="1" applyFill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9" fillId="0" borderId="0" xfId="2" applyFont="1" applyAlignment="1">
      <alignment wrapText="1"/>
    </xf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5">
    <cellStyle name="Millares" xfId="1" builtinId="3"/>
    <cellStyle name="Millares_BALANCE GENERALA ASOCIADO ENERO 06" xfId="3" xr:uid="{37D46371-A23F-4011-B427-0D299B1045C6}"/>
    <cellStyle name="Moneda 2" xfId="4" xr:uid="{9D9EFF4B-FE2D-4C86-8CBD-764FCF7AE0B9}"/>
    <cellStyle name="Normal" xfId="0" builtinId="0"/>
    <cellStyle name="Normal 2" xfId="2" xr:uid="{0F587A0E-E749-45D2-852A-ABF862036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22F193B-E507-42F4-93FA-FAC091D0AA2D}"/>
            </a:ext>
          </a:extLst>
        </xdr:cNvPr>
        <xdr:cNvSpPr/>
      </xdr:nvSpPr>
      <xdr:spPr>
        <a:xfrm>
          <a:off x="447674" y="9606491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EA572BF-9B55-4FD6-B4A4-FACBEBCCADB8}"/>
            </a:ext>
          </a:extLst>
        </xdr:cNvPr>
        <xdr:cNvSpPr/>
      </xdr:nvSpPr>
      <xdr:spPr>
        <a:xfrm>
          <a:off x="4240743" y="9620249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E1D5785-F4D2-4089-BB8C-8669F078BED7}"/>
            </a:ext>
          </a:extLst>
        </xdr:cNvPr>
        <xdr:cNvSpPr/>
      </xdr:nvSpPr>
      <xdr:spPr>
        <a:xfrm>
          <a:off x="7594601" y="9584267"/>
          <a:ext cx="395393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823088-0531-459B-AC7E-6226B8F9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13BAB8A-3DA5-4BC4-BE2F-80AD39DF290B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60F56C3-49EB-474A-BEC7-460AA077A8B6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04CB828-25CF-40E7-8510-FEA8D7468AC7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BD6F2A-6F55-4402-BE43-1D5A2D2BB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119D-D351-4CBB-8E56-12A4401087F7}">
  <sheetPr>
    <pageSetUpPr fitToPage="1"/>
  </sheetPr>
  <dimension ref="A1:O81"/>
  <sheetViews>
    <sheetView tabSelected="1" view="pageBreakPreview" topLeftCell="A49" zoomScale="90" zoomScaleNormal="90" zoomScaleSheetLayoutView="90" workbookViewId="0">
      <selection activeCell="E67" sqref="E67"/>
    </sheetView>
  </sheetViews>
  <sheetFormatPr baseColWidth="10" defaultRowHeight="12.75" x14ac:dyDescent="0.2"/>
  <cols>
    <col min="1" max="1" width="51.7109375" style="2" customWidth="1"/>
    <col min="2" max="2" width="18" style="3" customWidth="1"/>
    <col min="3" max="3" width="18.5703125" style="3" customWidth="1"/>
    <col min="4" max="4" width="0.85546875" style="1" customWidth="1"/>
    <col min="5" max="5" width="56.28515625" style="2" customWidth="1"/>
    <col min="6" max="6" width="19.28515625" style="3" customWidth="1"/>
    <col min="7" max="7" width="19.140625" style="3" customWidth="1"/>
    <col min="8" max="8" width="19.7109375" style="1" customWidth="1"/>
    <col min="9" max="9" width="11.42578125" style="1" customWidth="1"/>
    <col min="10" max="10" width="6.7109375" style="1" customWidth="1"/>
    <col min="11" max="11" width="15.5703125" style="1" customWidth="1"/>
    <col min="12" max="16384" width="11.42578125" style="1"/>
  </cols>
  <sheetData>
    <row r="1" spans="1:11" ht="18" customHeight="1" x14ac:dyDescent="0.2">
      <c r="A1" s="105" t="s">
        <v>0</v>
      </c>
      <c r="B1" s="105"/>
      <c r="C1" s="105"/>
      <c r="D1" s="105"/>
      <c r="E1" s="105"/>
      <c r="F1" s="105"/>
      <c r="G1" s="105"/>
    </row>
    <row r="2" spans="1:11" ht="12.75" customHeight="1" x14ac:dyDescent="0.2">
      <c r="A2" s="106" t="s">
        <v>136</v>
      </c>
      <c r="B2" s="106"/>
      <c r="C2" s="106"/>
      <c r="D2" s="106"/>
      <c r="E2" s="106"/>
      <c r="F2" s="106"/>
      <c r="G2" s="106"/>
    </row>
    <row r="3" spans="1:11" ht="12.75" customHeight="1" thickBot="1" x14ac:dyDescent="0.25">
      <c r="A3" s="107" t="s">
        <v>1</v>
      </c>
      <c r="B3" s="107"/>
      <c r="C3" s="107"/>
      <c r="D3" s="107"/>
      <c r="E3" s="107"/>
      <c r="F3" s="107"/>
      <c r="G3" s="107"/>
    </row>
    <row r="4" spans="1:11" ht="12.75" customHeight="1" x14ac:dyDescent="0.2">
      <c r="E4" s="2" t="s">
        <v>2</v>
      </c>
    </row>
    <row r="5" spans="1:11" ht="12.75" customHeight="1" x14ac:dyDescent="0.2">
      <c r="A5" s="4" t="s">
        <v>3</v>
      </c>
      <c r="E5" s="4" t="s">
        <v>4</v>
      </c>
    </row>
    <row r="6" spans="1:11" ht="12.75" customHeight="1" x14ac:dyDescent="0.2">
      <c r="A6" s="5" t="s">
        <v>5</v>
      </c>
      <c r="B6" s="6" t="s">
        <v>2</v>
      </c>
      <c r="C6" s="7">
        <f>SUM(B7:B8)</f>
        <v>2453112.2999999998</v>
      </c>
      <c r="D6" s="8"/>
      <c r="E6" s="5" t="s">
        <v>6</v>
      </c>
      <c r="F6" s="9"/>
      <c r="G6" s="7">
        <f>SUM(F7:F8)</f>
        <v>127077.23</v>
      </c>
    </row>
    <row r="7" spans="1:11" ht="12.75" customHeight="1" x14ac:dyDescent="0.2">
      <c r="A7" s="2" t="s">
        <v>7</v>
      </c>
      <c r="B7" s="10">
        <v>1100</v>
      </c>
      <c r="E7" s="2" t="s">
        <v>8</v>
      </c>
      <c r="F7" s="9">
        <v>0</v>
      </c>
      <c r="G7" s="7"/>
    </row>
    <row r="8" spans="1:11" ht="12.75" customHeight="1" x14ac:dyDescent="0.2">
      <c r="A8" s="2" t="s">
        <v>9</v>
      </c>
      <c r="B8" s="11">
        <v>2452012.2999999998</v>
      </c>
      <c r="C8" s="7"/>
      <c r="D8" s="1" t="s">
        <v>2</v>
      </c>
      <c r="E8" s="2" t="s">
        <v>10</v>
      </c>
      <c r="F8" s="12">
        <v>127077.23</v>
      </c>
    </row>
    <row r="9" spans="1:11" ht="12.75" customHeight="1" x14ac:dyDescent="0.2">
      <c r="B9" s="6"/>
      <c r="E9" s="5" t="s">
        <v>11</v>
      </c>
      <c r="F9" s="9"/>
      <c r="G9" s="7">
        <f>SUM(F10:F13)</f>
        <v>3660534.8199999994</v>
      </c>
    </row>
    <row r="10" spans="1:11" ht="12.75" customHeight="1" x14ac:dyDescent="0.2">
      <c r="A10" s="5" t="s">
        <v>12</v>
      </c>
      <c r="B10" s="6" t="s">
        <v>2</v>
      </c>
      <c r="C10" s="7">
        <f>SUM(B11:B13)</f>
        <v>4104248.21</v>
      </c>
      <c r="E10" s="2" t="s">
        <v>13</v>
      </c>
      <c r="F10" s="13">
        <v>30910.21</v>
      </c>
      <c r="G10" s="7"/>
      <c r="H10" s="8"/>
    </row>
    <row r="11" spans="1:11" ht="12.75" customHeight="1" x14ac:dyDescent="0.2">
      <c r="A11" s="2" t="s">
        <v>14</v>
      </c>
      <c r="B11" s="6">
        <v>1554100</v>
      </c>
      <c r="E11" s="2" t="s">
        <v>15</v>
      </c>
      <c r="F11" s="14">
        <v>978868.76</v>
      </c>
    </row>
    <row r="12" spans="1:11" ht="12.75" customHeight="1" x14ac:dyDescent="0.2">
      <c r="A12" s="2" t="s">
        <v>16</v>
      </c>
      <c r="B12" s="10">
        <v>2505296.85</v>
      </c>
      <c r="D12" s="15"/>
      <c r="E12" s="2" t="s">
        <v>17</v>
      </c>
      <c r="F12" s="14">
        <v>2650360.2699999996</v>
      </c>
      <c r="G12" s="7"/>
      <c r="K12" s="16"/>
    </row>
    <row r="13" spans="1:11" ht="12.75" customHeight="1" x14ac:dyDescent="0.2">
      <c r="A13" s="2" t="s">
        <v>18</v>
      </c>
      <c r="B13" s="12">
        <v>44851.360000000001</v>
      </c>
      <c r="D13" s="15"/>
      <c r="E13" s="2" t="s">
        <v>19</v>
      </c>
      <c r="F13" s="12">
        <v>395.58</v>
      </c>
    </row>
    <row r="14" spans="1:11" ht="12.75" customHeight="1" x14ac:dyDescent="0.2">
      <c r="B14" s="13"/>
      <c r="D14" s="15"/>
      <c r="E14" s="5" t="s">
        <v>20</v>
      </c>
      <c r="G14" s="14">
        <f>SUM(F15:F16)</f>
        <v>2185539.9900000002</v>
      </c>
      <c r="K14" s="16"/>
    </row>
    <row r="15" spans="1:11" ht="12.75" customHeight="1" x14ac:dyDescent="0.2">
      <c r="A15" s="5" t="s">
        <v>21</v>
      </c>
      <c r="B15" s="17"/>
      <c r="C15" s="14">
        <f>SUM(B16:B19)</f>
        <v>0</v>
      </c>
      <c r="D15" s="15"/>
      <c r="E15" s="2" t="s">
        <v>22</v>
      </c>
      <c r="F15" s="14">
        <v>1670277.3</v>
      </c>
    </row>
    <row r="16" spans="1:11" ht="12.75" customHeight="1" x14ac:dyDescent="0.2">
      <c r="A16" s="2" t="s">
        <v>23</v>
      </c>
      <c r="B16" s="6">
        <v>2513.62</v>
      </c>
      <c r="E16" s="2" t="s">
        <v>24</v>
      </c>
      <c r="F16" s="12">
        <v>515262.69000000006</v>
      </c>
    </row>
    <row r="17" spans="1:15" ht="12.75" customHeight="1" x14ac:dyDescent="0.2">
      <c r="A17" s="2" t="s">
        <v>25</v>
      </c>
      <c r="B17" s="6">
        <v>28393.84</v>
      </c>
      <c r="E17" s="5" t="s">
        <v>26</v>
      </c>
      <c r="F17" s="18"/>
      <c r="G17" s="7">
        <f>SUM(F18)</f>
        <v>610160.48</v>
      </c>
      <c r="H17" s="8"/>
    </row>
    <row r="18" spans="1:15" ht="12.75" customHeight="1" x14ac:dyDescent="0.2">
      <c r="A18" s="2" t="s">
        <v>27</v>
      </c>
      <c r="B18" s="6">
        <v>0</v>
      </c>
      <c r="E18" s="2" t="s">
        <v>28</v>
      </c>
      <c r="F18" s="19">
        <v>610160.48</v>
      </c>
      <c r="G18" s="7"/>
    </row>
    <row r="19" spans="1:15" ht="12.75" customHeight="1" x14ac:dyDescent="0.2">
      <c r="A19" s="2" t="s">
        <v>29</v>
      </c>
      <c r="B19" s="12">
        <v>-30907.46</v>
      </c>
      <c r="E19" s="5" t="s">
        <v>30</v>
      </c>
      <c r="F19" s="18"/>
      <c r="G19" s="7">
        <f>SUM(F20)</f>
        <v>11837.85</v>
      </c>
    </row>
    <row r="20" spans="1:15" ht="12.75" customHeight="1" x14ac:dyDescent="0.2">
      <c r="E20" s="2" t="s">
        <v>31</v>
      </c>
      <c r="F20" s="12">
        <v>11837.85</v>
      </c>
      <c r="G20" s="7"/>
    </row>
    <row r="21" spans="1:15" ht="12.75" customHeight="1" x14ac:dyDescent="0.2">
      <c r="A21" s="5" t="s">
        <v>32</v>
      </c>
      <c r="B21" s="10"/>
      <c r="C21" s="7">
        <f>SUM(B22:B25)</f>
        <v>5930451.3100000005</v>
      </c>
      <c r="E21" s="5" t="s">
        <v>33</v>
      </c>
      <c r="F21" s="10"/>
      <c r="G21" s="7">
        <f>SUM(F22:F23)</f>
        <v>184187.61</v>
      </c>
    </row>
    <row r="22" spans="1:15" ht="12.75" customHeight="1" x14ac:dyDescent="0.2">
      <c r="A22" s="2" t="s">
        <v>34</v>
      </c>
      <c r="B22" s="6">
        <v>2267362.42</v>
      </c>
      <c r="E22" s="2" t="s">
        <v>35</v>
      </c>
      <c r="F22" s="13">
        <v>78872.56</v>
      </c>
    </row>
    <row r="23" spans="1:15" ht="12.75" customHeight="1" x14ac:dyDescent="0.2">
      <c r="A23" s="2" t="s">
        <v>36</v>
      </c>
      <c r="B23" s="14">
        <v>3391582.65</v>
      </c>
      <c r="E23" s="2" t="s">
        <v>37</v>
      </c>
      <c r="F23" s="12">
        <v>105315.05</v>
      </c>
      <c r="G23" s="7"/>
    </row>
    <row r="24" spans="1:15" ht="12.75" customHeight="1" x14ac:dyDescent="0.2">
      <c r="A24" s="2" t="s">
        <v>38</v>
      </c>
      <c r="B24" s="7">
        <v>300997.67</v>
      </c>
      <c r="E24" s="5" t="s">
        <v>39</v>
      </c>
      <c r="F24" s="20"/>
      <c r="G24" s="7">
        <f>SUM(F25:F25)</f>
        <v>99514.52</v>
      </c>
    </row>
    <row r="25" spans="1:15" ht="12.75" customHeight="1" x14ac:dyDescent="0.2">
      <c r="A25" s="2" t="s">
        <v>40</v>
      </c>
      <c r="B25" s="21">
        <v>-29491.43</v>
      </c>
      <c r="E25" s="2" t="s">
        <v>41</v>
      </c>
      <c r="F25" s="12">
        <v>99514.52</v>
      </c>
    </row>
    <row r="26" spans="1:15" ht="12.75" customHeight="1" x14ac:dyDescent="0.2">
      <c r="E26" s="5" t="s">
        <v>42</v>
      </c>
      <c r="G26" s="14">
        <f>SUM(F27)</f>
        <v>82371.360000000001</v>
      </c>
    </row>
    <row r="27" spans="1:15" ht="12.75" customHeight="1" x14ac:dyDescent="0.2">
      <c r="A27" s="5" t="s">
        <v>43</v>
      </c>
      <c r="B27" s="13"/>
      <c r="C27" s="14">
        <f>SUM(B28)</f>
        <v>172153.41</v>
      </c>
      <c r="E27" s="22" t="s">
        <v>44</v>
      </c>
      <c r="F27" s="12">
        <v>82371.360000000001</v>
      </c>
    </row>
    <row r="28" spans="1:15" ht="12.75" customHeight="1" x14ac:dyDescent="0.2">
      <c r="A28" s="2" t="s">
        <v>45</v>
      </c>
      <c r="B28" s="23">
        <v>172153.41</v>
      </c>
      <c r="E28" s="24" t="s">
        <v>46</v>
      </c>
      <c r="F28" s="20"/>
      <c r="G28" s="7">
        <f>+SUM(F29:F29)</f>
        <v>88368.639999999999</v>
      </c>
    </row>
    <row r="29" spans="1:15" ht="12.75" customHeight="1" x14ac:dyDescent="0.2">
      <c r="B29" s="13"/>
      <c r="E29" s="22" t="s">
        <v>47</v>
      </c>
      <c r="F29" s="12">
        <v>88368.639999999999</v>
      </c>
      <c r="G29" s="7"/>
      <c r="L29" s="25"/>
      <c r="O29" s="25"/>
    </row>
    <row r="30" spans="1:15" ht="12.75" customHeight="1" x14ac:dyDescent="0.2">
      <c r="A30" s="5" t="s">
        <v>48</v>
      </c>
      <c r="B30" s="6" t="s">
        <v>2</v>
      </c>
      <c r="C30" s="7">
        <f>SUM(B31:B33)</f>
        <v>118590.5</v>
      </c>
      <c r="E30" s="26" t="s">
        <v>49</v>
      </c>
      <c r="F30" s="6" t="s">
        <v>2</v>
      </c>
      <c r="G30" s="27">
        <f>SUM(G6:G28)</f>
        <v>7049592.4999999991</v>
      </c>
    </row>
    <row r="31" spans="1:15" ht="12.75" customHeight="1" x14ac:dyDescent="0.2">
      <c r="A31" s="2" t="s">
        <v>50</v>
      </c>
      <c r="B31" s="13">
        <v>0</v>
      </c>
      <c r="C31" s="7"/>
      <c r="E31" s="26" t="s">
        <v>51</v>
      </c>
      <c r="F31" s="6" t="s">
        <v>2</v>
      </c>
      <c r="G31" s="7" t="s">
        <v>2</v>
      </c>
    </row>
    <row r="32" spans="1:15" ht="12.75" customHeight="1" x14ac:dyDescent="0.2">
      <c r="A32" s="2" t="s">
        <v>52</v>
      </c>
      <c r="B32" s="13">
        <v>689972.69</v>
      </c>
      <c r="E32" s="5" t="s">
        <v>53</v>
      </c>
      <c r="F32" s="10"/>
      <c r="G32" s="7">
        <f>+F33</f>
        <v>7500000</v>
      </c>
      <c r="K32" s="8"/>
    </row>
    <row r="33" spans="1:11" ht="12.75" customHeight="1" x14ac:dyDescent="0.2">
      <c r="A33" s="2" t="s">
        <v>54</v>
      </c>
      <c r="B33" s="12">
        <v>-571382.18999999994</v>
      </c>
      <c r="E33" s="2" t="s">
        <v>55</v>
      </c>
      <c r="F33" s="12">
        <v>7500000</v>
      </c>
      <c r="G33" s="7"/>
      <c r="K33" s="8"/>
    </row>
    <row r="34" spans="1:11" ht="12.75" customHeight="1" x14ac:dyDescent="0.2">
      <c r="B34" s="6"/>
      <c r="E34" s="5" t="s">
        <v>56</v>
      </c>
      <c r="G34" s="13">
        <f>+F35</f>
        <v>37888.44</v>
      </c>
    </row>
    <row r="35" spans="1:11" ht="12.75" customHeight="1" x14ac:dyDescent="0.2">
      <c r="A35" s="5" t="s">
        <v>57</v>
      </c>
      <c r="B35" s="10"/>
      <c r="C35" s="7">
        <f>SUM(B36:B39)</f>
        <v>2113638.66</v>
      </c>
      <c r="E35" s="2" t="s">
        <v>58</v>
      </c>
      <c r="F35" s="12">
        <v>37888.44</v>
      </c>
    </row>
    <row r="36" spans="1:11" ht="12.75" customHeight="1" x14ac:dyDescent="0.2">
      <c r="A36" s="2" t="s">
        <v>59</v>
      </c>
      <c r="B36" s="6">
        <v>1324587.6000000001</v>
      </c>
      <c r="C36" s="7"/>
      <c r="E36" s="5" t="s">
        <v>60</v>
      </c>
      <c r="F36" s="13"/>
      <c r="G36" s="7">
        <f>+F37</f>
        <v>19102.75</v>
      </c>
    </row>
    <row r="37" spans="1:11" ht="12.75" customHeight="1" x14ac:dyDescent="0.2">
      <c r="A37" s="2" t="s">
        <v>61</v>
      </c>
      <c r="B37" s="7">
        <v>214930.71000000002</v>
      </c>
      <c r="C37" s="7"/>
      <c r="E37" s="28" t="s">
        <v>62</v>
      </c>
      <c r="F37" s="12">
        <v>19102.75</v>
      </c>
    </row>
    <row r="38" spans="1:11" ht="12.75" customHeight="1" x14ac:dyDescent="0.2">
      <c r="A38" s="2" t="s">
        <v>63</v>
      </c>
      <c r="B38" s="10">
        <v>707117.5</v>
      </c>
      <c r="C38" s="7"/>
      <c r="E38" s="5" t="s">
        <v>64</v>
      </c>
      <c r="F38" s="13"/>
      <c r="G38" s="7">
        <f>SUM(F39:F40)</f>
        <v>285610.70000000182</v>
      </c>
    </row>
    <row r="39" spans="1:11" ht="12.75" customHeight="1" x14ac:dyDescent="0.2">
      <c r="A39" s="2" t="s">
        <v>65</v>
      </c>
      <c r="B39" s="12">
        <v>-132997.15</v>
      </c>
      <c r="E39" s="2" t="str">
        <f>IF(F39&lt;0,"PERDIDA DEL EJERCICIO","UTILIDAD DEL EJERCICIO")</f>
        <v>UTILIDAD DEL EJERCICIO</v>
      </c>
      <c r="F39" s="13">
        <v>125075.17000000179</v>
      </c>
      <c r="H39" s="16"/>
    </row>
    <row r="40" spans="1:11" ht="12.75" customHeight="1" x14ac:dyDescent="0.2">
      <c r="E40" s="2" t="s">
        <v>66</v>
      </c>
      <c r="F40" s="12">
        <v>160535.53</v>
      </c>
    </row>
    <row r="41" spans="1:11" ht="12.75" customHeight="1" x14ac:dyDescent="0.2"/>
    <row r="42" spans="1:11" ht="12.75" customHeight="1" x14ac:dyDescent="0.2">
      <c r="E42" s="4" t="s">
        <v>67</v>
      </c>
      <c r="F42" s="9"/>
      <c r="G42" s="27">
        <f>SUM(G32:G41)</f>
        <v>7842601.8900000025</v>
      </c>
    </row>
    <row r="43" spans="1:11" ht="12.75" customHeight="1" thickBot="1" x14ac:dyDescent="0.25">
      <c r="A43" s="26" t="s">
        <v>68</v>
      </c>
      <c r="B43" s="29" t="s">
        <v>2</v>
      </c>
      <c r="C43" s="30">
        <f>SUM(C5:C42)</f>
        <v>14892194.390000001</v>
      </c>
      <c r="E43" s="4" t="s">
        <v>69</v>
      </c>
      <c r="F43" s="6"/>
      <c r="G43" s="31">
        <f>G30+G42</f>
        <v>14892194.390000001</v>
      </c>
    </row>
    <row r="44" spans="1:11" ht="12.75" customHeight="1" thickTop="1" x14ac:dyDescent="0.2">
      <c r="I44" s="8"/>
    </row>
    <row r="45" spans="1:11" ht="12.75" customHeight="1" x14ac:dyDescent="0.2">
      <c r="A45" s="5" t="s">
        <v>70</v>
      </c>
      <c r="B45" s="29"/>
      <c r="C45" s="33">
        <f>SUM(B46:B49)</f>
        <v>1262403899.8199999</v>
      </c>
      <c r="E45" s="34" t="s">
        <v>71</v>
      </c>
      <c r="F45" s="10"/>
      <c r="G45" s="33">
        <f>SUM(F46)</f>
        <v>1262403899.8199999</v>
      </c>
      <c r="I45" s="8"/>
    </row>
    <row r="46" spans="1:11" ht="24" customHeight="1" x14ac:dyDescent="0.2">
      <c r="A46" s="35" t="s">
        <v>72</v>
      </c>
      <c r="B46" s="6">
        <v>1072233318.79</v>
      </c>
      <c r="C46" s="29"/>
      <c r="E46" s="36" t="s">
        <v>73</v>
      </c>
      <c r="F46" s="12">
        <v>1262403899.8199999</v>
      </c>
      <c r="G46" s="29"/>
      <c r="I46" s="8"/>
    </row>
    <row r="47" spans="1:11" ht="12.75" customHeight="1" x14ac:dyDescent="0.2">
      <c r="A47" s="2" t="s">
        <v>74</v>
      </c>
      <c r="B47" s="37">
        <v>22681782.16</v>
      </c>
      <c r="C47" s="38"/>
      <c r="E47" s="39"/>
      <c r="F47" s="40"/>
      <c r="G47" s="38"/>
      <c r="I47" s="8"/>
    </row>
    <row r="48" spans="1:11" ht="21.75" customHeight="1" x14ac:dyDescent="0.2">
      <c r="A48" s="41" t="s">
        <v>75</v>
      </c>
      <c r="B48" s="37">
        <v>165020853.32999998</v>
      </c>
      <c r="F48" s="40"/>
      <c r="G48" s="38"/>
      <c r="I48" s="8"/>
    </row>
    <row r="49" spans="1:12" ht="21" customHeight="1" x14ac:dyDescent="0.2">
      <c r="A49" s="36" t="s">
        <v>76</v>
      </c>
      <c r="B49" s="42">
        <v>2467945.54</v>
      </c>
      <c r="E49" s="43"/>
      <c r="F49" s="40"/>
      <c r="G49" s="44"/>
      <c r="I49" s="8"/>
    </row>
    <row r="50" spans="1:12" ht="12.75" customHeight="1" x14ac:dyDescent="0.2">
      <c r="B50" s="44"/>
      <c r="C50" s="38"/>
      <c r="E50" s="43"/>
      <c r="F50" s="40"/>
      <c r="G50" s="44"/>
    </row>
    <row r="51" spans="1:12" ht="12.75" customHeight="1" x14ac:dyDescent="0.2">
      <c r="A51" s="5" t="s">
        <v>77</v>
      </c>
      <c r="B51" s="44"/>
      <c r="C51" s="45">
        <f>SUM(B52:B53)</f>
        <v>1425741.56</v>
      </c>
      <c r="E51" s="5" t="s">
        <v>78</v>
      </c>
      <c r="G51" s="45">
        <f>+F52</f>
        <v>1425741.56</v>
      </c>
    </row>
    <row r="52" spans="1:12" ht="12.75" customHeight="1" x14ac:dyDescent="0.2">
      <c r="A52" s="2" t="s">
        <v>79</v>
      </c>
      <c r="B52" s="46">
        <v>1421100</v>
      </c>
      <c r="C52" s="38"/>
      <c r="E52" s="2" t="s">
        <v>78</v>
      </c>
      <c r="F52" s="19">
        <v>1425741.56</v>
      </c>
    </row>
    <row r="53" spans="1:12" ht="12.75" customHeight="1" x14ac:dyDescent="0.2">
      <c r="A53" s="47" t="s">
        <v>80</v>
      </c>
      <c r="B53" s="42">
        <v>4641.5600000000004</v>
      </c>
      <c r="C53" s="38"/>
      <c r="F53" s="14"/>
    </row>
    <row r="54" spans="1:12" ht="12.75" customHeight="1" x14ac:dyDescent="0.2">
      <c r="B54" s="44"/>
      <c r="C54" s="38"/>
    </row>
    <row r="55" spans="1:12" ht="12.75" customHeight="1" x14ac:dyDescent="0.2">
      <c r="B55" s="44"/>
      <c r="C55" s="38"/>
      <c r="L55" s="8"/>
    </row>
    <row r="56" spans="1:12" ht="12.75" customHeight="1" x14ac:dyDescent="0.2">
      <c r="B56" s="44"/>
      <c r="C56" s="38"/>
      <c r="L56" s="8"/>
    </row>
    <row r="57" spans="1:12" ht="12.75" customHeight="1" x14ac:dyDescent="0.2">
      <c r="B57" s="44"/>
      <c r="C57" s="38"/>
      <c r="L57" s="8"/>
    </row>
    <row r="58" spans="1:12" ht="12.75" customHeight="1" x14ac:dyDescent="0.2">
      <c r="B58" s="44"/>
      <c r="C58" s="38"/>
      <c r="K58" s="48"/>
    </row>
    <row r="59" spans="1:12" ht="12.75" customHeight="1" x14ac:dyDescent="0.2">
      <c r="B59" s="44"/>
      <c r="C59" s="38"/>
      <c r="K59" s="8"/>
    </row>
    <row r="60" spans="1:12" ht="12.75" customHeight="1" x14ac:dyDescent="0.2">
      <c r="A60" s="49" t="s">
        <v>81</v>
      </c>
      <c r="C60" s="50"/>
      <c r="F60" s="51" t="s">
        <v>82</v>
      </c>
      <c r="G60" s="50"/>
    </row>
    <row r="61" spans="1:12" ht="12.75" customHeight="1" x14ac:dyDescent="0.2">
      <c r="A61" s="52"/>
      <c r="C61" s="50"/>
      <c r="F61" s="50"/>
      <c r="G61" s="50"/>
      <c r="I61" s="8"/>
      <c r="K61" s="8"/>
    </row>
    <row r="62" spans="1:12" ht="12.75" customHeight="1" x14ac:dyDescent="0.2">
      <c r="F62" s="50"/>
      <c r="G62" s="50"/>
    </row>
    <row r="63" spans="1:12" ht="12.75" customHeight="1" x14ac:dyDescent="0.2">
      <c r="D63" s="53"/>
    </row>
    <row r="64" spans="1:12" ht="12.75" customHeight="1" x14ac:dyDescent="0.2">
      <c r="D64" s="53"/>
    </row>
    <row r="65" spans="4:11" ht="12.75" customHeight="1" x14ac:dyDescent="0.2">
      <c r="D65" s="53"/>
    </row>
    <row r="66" spans="4:11" ht="12.75" customHeight="1" x14ac:dyDescent="0.2">
      <c r="D66" s="53"/>
      <c r="H66" s="8">
        <f>+C51-G51</f>
        <v>0</v>
      </c>
    </row>
    <row r="67" spans="4:11" ht="12.75" customHeight="1" x14ac:dyDescent="0.2">
      <c r="D67" s="53"/>
    </row>
    <row r="68" spans="4:11" ht="12.75" customHeight="1" x14ac:dyDescent="0.2">
      <c r="D68" s="53"/>
      <c r="K68" s="8"/>
    </row>
    <row r="69" spans="4:11" ht="12.75" customHeight="1" x14ac:dyDescent="0.2">
      <c r="D69" s="53"/>
    </row>
    <row r="70" spans="4:11" ht="12.75" customHeight="1" x14ac:dyDescent="0.2">
      <c r="D70" s="53"/>
    </row>
    <row r="71" spans="4:11" ht="12.75" customHeight="1" x14ac:dyDescent="0.2">
      <c r="D71" s="53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4"/>
    </row>
    <row r="80" spans="4:11" ht="12.75" customHeight="1" x14ac:dyDescent="0.25">
      <c r="D80" s="54"/>
    </row>
    <row r="81" spans="4:4" ht="15.75" x14ac:dyDescent="0.25">
      <c r="D81" s="54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A1EC-1852-4D15-88C8-B0E94F288D31}">
  <sheetPr>
    <pageSetUpPr fitToPage="1"/>
  </sheetPr>
  <dimension ref="A1:I64"/>
  <sheetViews>
    <sheetView view="pageBreakPreview" zoomScaleNormal="100" zoomScaleSheetLayoutView="100" workbookViewId="0">
      <selection activeCell="E67" sqref="E67"/>
    </sheetView>
  </sheetViews>
  <sheetFormatPr baseColWidth="10" defaultRowHeight="12.75" x14ac:dyDescent="0.2"/>
  <cols>
    <col min="1" max="1" width="51.140625" style="1" customWidth="1"/>
    <col min="2" max="2" width="18" style="1" customWidth="1"/>
    <col min="3" max="3" width="18.5703125" style="1" customWidth="1"/>
    <col min="4" max="4" width="1.28515625" style="1" customWidth="1"/>
    <col min="5" max="5" width="50.85546875" style="3" customWidth="1"/>
    <col min="6" max="7" width="19.140625" style="1" customWidth="1"/>
    <col min="8" max="8" width="20.28515625" style="1" bestFit="1" customWidth="1"/>
    <col min="9" max="16384" width="11.42578125" style="1"/>
  </cols>
  <sheetData>
    <row r="1" spans="1:9" ht="17.25" customHeight="1" x14ac:dyDescent="0.25">
      <c r="A1" s="55" t="s">
        <v>0</v>
      </c>
      <c r="B1" s="56"/>
      <c r="C1" s="56"/>
      <c r="D1" s="56"/>
      <c r="E1" s="57"/>
      <c r="F1" s="56"/>
      <c r="G1" s="58"/>
    </row>
    <row r="2" spans="1:9" ht="15" customHeight="1" x14ac:dyDescent="0.2">
      <c r="A2" s="59" t="s">
        <v>137</v>
      </c>
      <c r="B2" s="59"/>
      <c r="C2" s="59"/>
      <c r="D2" s="59"/>
      <c r="E2" s="60"/>
      <c r="F2" s="59"/>
      <c r="G2" s="58"/>
    </row>
    <row r="3" spans="1:9" ht="19.5" customHeight="1" thickBot="1" x14ac:dyDescent="0.25">
      <c r="A3" s="61" t="s">
        <v>1</v>
      </c>
      <c r="B3" s="62"/>
      <c r="C3" s="62"/>
      <c r="D3" s="62"/>
      <c r="E3" s="63"/>
      <c r="F3" s="62"/>
      <c r="G3" s="64"/>
      <c r="H3" s="65"/>
    </row>
    <row r="4" spans="1:9" ht="18" customHeight="1" x14ac:dyDescent="0.2">
      <c r="A4" s="66" t="s">
        <v>83</v>
      </c>
      <c r="E4" s="4" t="s">
        <v>84</v>
      </c>
      <c r="G4" s="16"/>
      <c r="H4" s="65"/>
      <c r="I4" s="65"/>
    </row>
    <row r="5" spans="1:9" ht="16.5" customHeight="1" x14ac:dyDescent="0.2">
      <c r="A5" s="67" t="s">
        <v>85</v>
      </c>
      <c r="C5" s="16">
        <f>SUM(B6:B7)</f>
        <v>7524770.6399999997</v>
      </c>
      <c r="D5" s="65"/>
      <c r="E5" s="5" t="s">
        <v>86</v>
      </c>
      <c r="F5" s="68"/>
      <c r="G5" s="68">
        <f>SUM(F6:F7)</f>
        <v>11475935.77</v>
      </c>
      <c r="H5" s="65"/>
    </row>
    <row r="6" spans="1:9" x14ac:dyDescent="0.2">
      <c r="A6" s="1" t="s">
        <v>87</v>
      </c>
      <c r="B6" s="16">
        <v>1698671.09</v>
      </c>
      <c r="C6" s="16"/>
      <c r="E6" s="2" t="s">
        <v>87</v>
      </c>
      <c r="F6" s="68">
        <v>3463959.9</v>
      </c>
      <c r="G6" s="68"/>
      <c r="H6" s="65"/>
    </row>
    <row r="7" spans="1:9" x14ac:dyDescent="0.2">
      <c r="A7" s="69" t="s">
        <v>88</v>
      </c>
      <c r="B7" s="70">
        <v>5826099.5499999998</v>
      </c>
      <c r="E7" s="2" t="s">
        <v>89</v>
      </c>
      <c r="F7" s="71">
        <v>8011975.8700000001</v>
      </c>
      <c r="G7" s="68"/>
    </row>
    <row r="8" spans="1:9" x14ac:dyDescent="0.2">
      <c r="C8" s="16"/>
      <c r="E8" s="2"/>
      <c r="F8" s="48"/>
      <c r="G8" s="68"/>
    </row>
    <row r="9" spans="1:9" ht="24" x14ac:dyDescent="0.2">
      <c r="A9" s="72" t="s">
        <v>90</v>
      </c>
      <c r="B9" s="68"/>
      <c r="C9" s="68">
        <f>SUM(B10)</f>
        <v>922738.39</v>
      </c>
      <c r="E9" s="73" t="s">
        <v>91</v>
      </c>
      <c r="G9" s="68">
        <f>SUM(F10:F12)</f>
        <v>4413519.96</v>
      </c>
    </row>
    <row r="10" spans="1:9" x14ac:dyDescent="0.2">
      <c r="A10" s="74" t="s">
        <v>87</v>
      </c>
      <c r="B10" s="75">
        <v>922738.39</v>
      </c>
      <c r="C10" s="68"/>
      <c r="D10" s="65"/>
      <c r="E10" s="3" t="s">
        <v>87</v>
      </c>
      <c r="F10" s="16">
        <v>403226.09</v>
      </c>
      <c r="H10" s="65"/>
    </row>
    <row r="11" spans="1:9" ht="25.5" x14ac:dyDescent="0.2">
      <c r="A11" s="74"/>
      <c r="B11" s="16"/>
      <c r="C11" s="68"/>
      <c r="E11" s="76" t="s">
        <v>92</v>
      </c>
      <c r="F11" s="16">
        <v>3438066.06</v>
      </c>
    </row>
    <row r="12" spans="1:9" ht="15" customHeight="1" x14ac:dyDescent="0.2">
      <c r="A12" s="77" t="s">
        <v>93</v>
      </c>
      <c r="C12" s="16">
        <f>SUM(B13:B15)</f>
        <v>4972913.7</v>
      </c>
      <c r="E12" s="3" t="s">
        <v>94</v>
      </c>
      <c r="F12" s="70">
        <v>572227.81000000006</v>
      </c>
    </row>
    <row r="13" spans="1:9" x14ac:dyDescent="0.2">
      <c r="A13" s="74" t="s">
        <v>87</v>
      </c>
      <c r="B13" s="78">
        <v>1149631.19</v>
      </c>
      <c r="F13" s="16"/>
    </row>
    <row r="14" spans="1:9" ht="15.75" customHeight="1" x14ac:dyDescent="0.2">
      <c r="A14" s="79" t="s">
        <v>95</v>
      </c>
      <c r="B14" s="16">
        <v>3312660.3400000003</v>
      </c>
      <c r="C14" s="8"/>
      <c r="E14" s="80" t="s">
        <v>96</v>
      </c>
      <c r="G14" s="16">
        <f>SUM(F15:F16)</f>
        <v>697352.22</v>
      </c>
    </row>
    <row r="15" spans="1:9" x14ac:dyDescent="0.2">
      <c r="A15" s="74" t="s">
        <v>94</v>
      </c>
      <c r="B15" s="81">
        <v>510622.17</v>
      </c>
      <c r="E15" s="3" t="s">
        <v>87</v>
      </c>
      <c r="F15" s="16">
        <v>426608.66</v>
      </c>
    </row>
    <row r="16" spans="1:9" x14ac:dyDescent="0.2">
      <c r="A16" s="74"/>
      <c r="B16" s="16"/>
      <c r="C16" s="16"/>
      <c r="E16" s="3" t="s">
        <v>97</v>
      </c>
      <c r="F16" s="82">
        <v>270743.56</v>
      </c>
    </row>
    <row r="17" spans="1:8" x14ac:dyDescent="0.2">
      <c r="A17" s="67" t="s">
        <v>98</v>
      </c>
      <c r="B17" s="16"/>
      <c r="C17" s="16">
        <f>SUM(B18:B21)</f>
        <v>1361224.88</v>
      </c>
    </row>
    <row r="18" spans="1:8" x14ac:dyDescent="0.2">
      <c r="A18" s="1" t="s">
        <v>99</v>
      </c>
      <c r="B18" s="16">
        <v>48674.05</v>
      </c>
      <c r="D18" s="65"/>
      <c r="E18" s="5" t="s">
        <v>100</v>
      </c>
      <c r="F18" s="83"/>
      <c r="G18" s="83">
        <f>SUM(F19:F20)</f>
        <v>9887.9500000000007</v>
      </c>
    </row>
    <row r="19" spans="1:8" x14ac:dyDescent="0.2">
      <c r="A19" s="1" t="s">
        <v>101</v>
      </c>
      <c r="B19" s="16">
        <v>320358.13</v>
      </c>
      <c r="C19" s="16"/>
      <c r="D19" s="8"/>
      <c r="E19" s="3" t="s">
        <v>87</v>
      </c>
      <c r="F19" s="8">
        <v>2430.35</v>
      </c>
      <c r="G19" s="83"/>
    </row>
    <row r="20" spans="1:8" x14ac:dyDescent="0.2">
      <c r="A20" s="1" t="s">
        <v>102</v>
      </c>
      <c r="B20" s="16">
        <v>33794.49</v>
      </c>
      <c r="E20" s="2" t="s">
        <v>88</v>
      </c>
      <c r="F20" s="8">
        <v>7457.6</v>
      </c>
    </row>
    <row r="21" spans="1:8" x14ac:dyDescent="0.2">
      <c r="A21" s="1" t="s">
        <v>103</v>
      </c>
      <c r="B21" s="70">
        <v>958398.21</v>
      </c>
    </row>
    <row r="22" spans="1:8" ht="18" x14ac:dyDescent="0.25">
      <c r="E22" s="80" t="s">
        <v>104</v>
      </c>
      <c r="G22" s="84">
        <f>SUM(F23:F25)</f>
        <v>192246.68</v>
      </c>
      <c r="H22" s="85"/>
    </row>
    <row r="23" spans="1:8" ht="13.5" customHeight="1" x14ac:dyDescent="0.25">
      <c r="A23" s="77" t="s">
        <v>105</v>
      </c>
      <c r="C23" s="16">
        <f>SUM(B24:B25)</f>
        <v>711992.33</v>
      </c>
      <c r="E23" s="3" t="s">
        <v>106</v>
      </c>
      <c r="F23" s="86">
        <v>129058.89</v>
      </c>
      <c r="G23" s="8"/>
      <c r="H23" s="85" t="s">
        <v>107</v>
      </c>
    </row>
    <row r="24" spans="1:8" ht="14.25" customHeight="1" x14ac:dyDescent="0.25">
      <c r="A24" s="74" t="s">
        <v>87</v>
      </c>
      <c r="B24" s="16">
        <v>143113.71</v>
      </c>
      <c r="C24" s="68"/>
      <c r="E24" s="2" t="s">
        <v>108</v>
      </c>
      <c r="F24" s="86">
        <v>63187.79</v>
      </c>
      <c r="H24" s="85"/>
    </row>
    <row r="25" spans="1:8" ht="14.25" customHeight="1" x14ac:dyDescent="0.2">
      <c r="A25" s="1" t="s">
        <v>97</v>
      </c>
      <c r="B25" s="70">
        <v>568878.62</v>
      </c>
      <c r="E25" s="3" t="s">
        <v>109</v>
      </c>
      <c r="F25" s="71">
        <v>0</v>
      </c>
    </row>
    <row r="26" spans="1:8" ht="5.25" customHeight="1" x14ac:dyDescent="0.35">
      <c r="B26" s="87"/>
      <c r="C26" s="88"/>
      <c r="E26" s="2"/>
      <c r="F26" s="48"/>
    </row>
    <row r="27" spans="1:8" ht="14.25" customHeight="1" x14ac:dyDescent="0.2">
      <c r="A27" s="67" t="s">
        <v>110</v>
      </c>
      <c r="B27" s="89"/>
      <c r="C27" s="89">
        <f>SUM(B28:B30)</f>
        <v>1823515.9600000002</v>
      </c>
      <c r="E27" s="2"/>
      <c r="F27" s="48"/>
    </row>
    <row r="28" spans="1:8" x14ac:dyDescent="0.2">
      <c r="A28" s="1" t="s">
        <v>111</v>
      </c>
      <c r="B28" s="16">
        <v>33661.089999999997</v>
      </c>
      <c r="C28" s="89"/>
      <c r="E28" s="43" t="s">
        <v>112</v>
      </c>
      <c r="F28" s="48"/>
      <c r="G28" s="84">
        <f>SUM(F29)</f>
        <v>821.79</v>
      </c>
    </row>
    <row r="29" spans="1:8" x14ac:dyDescent="0.2">
      <c r="A29" s="1" t="s">
        <v>113</v>
      </c>
      <c r="B29" s="48">
        <v>0</v>
      </c>
      <c r="E29" s="2" t="s">
        <v>114</v>
      </c>
      <c r="F29" s="71">
        <v>821.79</v>
      </c>
      <c r="H29" s="65"/>
    </row>
    <row r="30" spans="1:8" ht="24" x14ac:dyDescent="0.2">
      <c r="A30" s="90" t="s">
        <v>115</v>
      </c>
      <c r="B30" s="71">
        <v>1789854.87</v>
      </c>
    </row>
    <row r="31" spans="1:8" x14ac:dyDescent="0.2">
      <c r="E31" s="91" t="s">
        <v>116</v>
      </c>
      <c r="G31" s="84">
        <f>SUM(F32)</f>
        <v>2311137.2400000002</v>
      </c>
    </row>
    <row r="32" spans="1:8" x14ac:dyDescent="0.2">
      <c r="A32" s="67" t="s">
        <v>117</v>
      </c>
      <c r="B32" s="89"/>
      <c r="C32" s="16">
        <f>SUM(B33:B40)</f>
        <v>1463824.3399999999</v>
      </c>
      <c r="D32" s="65"/>
      <c r="E32" s="2" t="s">
        <v>118</v>
      </c>
      <c r="F32" s="70">
        <v>2311137.2400000002</v>
      </c>
    </row>
    <row r="33" spans="1:8" ht="20.25" customHeight="1" x14ac:dyDescent="0.2">
      <c r="A33" s="1" t="s">
        <v>119</v>
      </c>
      <c r="B33" s="89">
        <v>515584.8600000001</v>
      </c>
      <c r="C33" s="16"/>
      <c r="E33" s="91" t="s">
        <v>120</v>
      </c>
      <c r="F33" s="86"/>
      <c r="G33" s="84">
        <f>SUM(F34)</f>
        <v>72730.040000000008</v>
      </c>
    </row>
    <row r="34" spans="1:8" ht="12.75" customHeight="1" x14ac:dyDescent="0.2">
      <c r="A34" s="1" t="s">
        <v>121</v>
      </c>
      <c r="B34" s="16">
        <v>63982.9</v>
      </c>
      <c r="E34" s="3" t="s">
        <v>122</v>
      </c>
      <c r="F34" s="70">
        <v>72730.040000000008</v>
      </c>
    </row>
    <row r="35" spans="1:8" ht="12.75" customHeight="1" x14ac:dyDescent="0.2">
      <c r="A35" s="1" t="s">
        <v>123</v>
      </c>
      <c r="B35" s="89">
        <v>475776.26999999996</v>
      </c>
      <c r="C35" s="89"/>
    </row>
    <row r="36" spans="1:8" ht="12.75" customHeight="1" x14ac:dyDescent="0.2">
      <c r="A36" s="1" t="s">
        <v>124</v>
      </c>
      <c r="B36" s="16">
        <v>16324.77</v>
      </c>
      <c r="H36" s="92"/>
    </row>
    <row r="37" spans="1:8" ht="12.75" customHeight="1" x14ac:dyDescent="0.2">
      <c r="A37" s="1" t="s">
        <v>125</v>
      </c>
      <c r="B37" s="89">
        <v>203499.62</v>
      </c>
      <c r="C37" s="16"/>
      <c r="H37" s="93"/>
    </row>
    <row r="38" spans="1:8" ht="12.75" customHeight="1" x14ac:dyDescent="0.2">
      <c r="A38" s="1" t="s">
        <v>126</v>
      </c>
      <c r="B38" s="89">
        <v>32960.44</v>
      </c>
      <c r="C38" s="16"/>
      <c r="H38" s="93"/>
    </row>
    <row r="39" spans="1:8" ht="12.75" customHeight="1" x14ac:dyDescent="0.2">
      <c r="A39" s="1" t="s">
        <v>127</v>
      </c>
      <c r="B39" s="89">
        <v>0</v>
      </c>
      <c r="C39" s="16"/>
      <c r="H39" s="8"/>
    </row>
    <row r="40" spans="1:8" ht="12.75" customHeight="1" x14ac:dyDescent="0.2">
      <c r="A40" s="1" t="s">
        <v>128</v>
      </c>
      <c r="B40" s="81">
        <v>155695.47999999998</v>
      </c>
      <c r="C40" s="16"/>
      <c r="H40" s="65"/>
    </row>
    <row r="42" spans="1:8" x14ac:dyDescent="0.2">
      <c r="A42" s="67" t="s">
        <v>129</v>
      </c>
      <c r="C42" s="16">
        <f>SUM(B43:B44)</f>
        <v>267576.24</v>
      </c>
    </row>
    <row r="43" spans="1:8" x14ac:dyDescent="0.2">
      <c r="A43" s="1" t="s">
        <v>130</v>
      </c>
      <c r="B43" s="48">
        <v>14897.8</v>
      </c>
      <c r="H43" s="8"/>
    </row>
    <row r="44" spans="1:8" x14ac:dyDescent="0.2">
      <c r="A44" s="1" t="s">
        <v>131</v>
      </c>
      <c r="B44" s="82">
        <v>252678.44</v>
      </c>
    </row>
    <row r="45" spans="1:8" ht="4.5" customHeight="1" x14ac:dyDescent="0.2">
      <c r="D45" s="65"/>
    </row>
    <row r="46" spans="1:8" ht="12.75" customHeight="1" x14ac:dyDescent="0.2">
      <c r="A46" s="66" t="s">
        <v>132</v>
      </c>
      <c r="B46" s="94"/>
      <c r="C46" s="16">
        <f>SUM(C5:C45)</f>
        <v>19048556.479999997</v>
      </c>
      <c r="E46" s="4" t="s">
        <v>133</v>
      </c>
      <c r="F46" s="86"/>
      <c r="G46" s="16">
        <f>SUM(G5:G43)</f>
        <v>19173631.649999999</v>
      </c>
    </row>
    <row r="47" spans="1:8" x14ac:dyDescent="0.2">
      <c r="A47" s="66" t="str">
        <f>IF(C47=0,"","UTILIDAD DEL EJERCICIO")</f>
        <v>UTILIDAD DEL EJERCICIO</v>
      </c>
      <c r="B47" s="95"/>
      <c r="C47" s="16">
        <f>IF(SUM(-C46+G46)&lt;0,0,SUM(-C46+G46))</f>
        <v>125075.17000000179</v>
      </c>
      <c r="E47" s="96" t="str">
        <f>IF(G47=0,"","PERDIDA DEL EJERCICIO")</f>
        <v/>
      </c>
      <c r="G47" s="32">
        <f>IF(SUM(-G46+C46)&lt;0,0,SUM(-G46+C46))</f>
        <v>0</v>
      </c>
    </row>
    <row r="48" spans="1:8" ht="16.5" customHeight="1" thickBot="1" x14ac:dyDescent="0.25">
      <c r="A48" s="66" t="s">
        <v>134</v>
      </c>
      <c r="B48" s="97" t="s">
        <v>2</v>
      </c>
      <c r="C48" s="98">
        <f>+C46+C47</f>
        <v>19173631.649999999</v>
      </c>
      <c r="E48" s="99" t="s">
        <v>135</v>
      </c>
      <c r="F48" s="100" t="s">
        <v>2</v>
      </c>
      <c r="G48" s="98">
        <f>+G46+G47</f>
        <v>19173631.649999999</v>
      </c>
    </row>
    <row r="49" spans="1:8" ht="13.5" thickTop="1" x14ac:dyDescent="0.2">
      <c r="H49" s="32"/>
    </row>
    <row r="51" spans="1:8" ht="24" customHeight="1" x14ac:dyDescent="0.2"/>
    <row r="56" spans="1:8" x14ac:dyDescent="0.2">
      <c r="C56" s="16"/>
      <c r="G56" s="32"/>
      <c r="H56" s="8"/>
    </row>
    <row r="57" spans="1:8" x14ac:dyDescent="0.2">
      <c r="H57" s="8"/>
    </row>
    <row r="58" spans="1:8" x14ac:dyDescent="0.2">
      <c r="A58" s="101"/>
      <c r="B58" s="97"/>
      <c r="C58" s="100"/>
      <c r="F58" s="100"/>
      <c r="G58" s="100"/>
      <c r="H58" s="32"/>
    </row>
    <row r="59" spans="1:8" ht="15.75" x14ac:dyDescent="0.25">
      <c r="A59" s="102"/>
      <c r="B59" s="52"/>
      <c r="C59" s="52"/>
      <c r="E59" s="52"/>
      <c r="F59" s="102"/>
      <c r="G59" s="103"/>
    </row>
    <row r="60" spans="1:8" ht="15.75" x14ac:dyDescent="0.25">
      <c r="A60" s="102"/>
      <c r="C60" s="104"/>
      <c r="F60" s="102"/>
      <c r="G60" s="103"/>
    </row>
    <row r="61" spans="1:8" ht="15.75" x14ac:dyDescent="0.25">
      <c r="A61" s="103"/>
      <c r="D61" s="54"/>
      <c r="F61" s="103"/>
      <c r="G61" s="103"/>
    </row>
    <row r="62" spans="1:8" ht="15.75" x14ac:dyDescent="0.25">
      <c r="D62" s="54"/>
    </row>
    <row r="64" spans="1:8" ht="15.75" x14ac:dyDescent="0.2">
      <c r="D64" s="52"/>
    </row>
  </sheetData>
  <printOptions horizontalCentered="1"/>
  <pageMargins left="0.31496062992125984" right="0.23622047244094491" top="0.43307086614173229" bottom="0.19685039370078741" header="0" footer="0"/>
  <pageSetup scale="75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2021-11-19T21:51:56Z</cp:lastPrinted>
  <dcterms:created xsi:type="dcterms:W3CDTF">2021-11-19T21:17:03Z</dcterms:created>
  <dcterms:modified xsi:type="dcterms:W3CDTF">2021-11-19T21:52:34Z</dcterms:modified>
</cp:coreProperties>
</file>