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1\"/>
    </mc:Choice>
  </mc:AlternateContent>
  <xr:revisionPtr revIDLastSave="0" documentId="13_ncr:1_{461803EF-C0DC-4F42-BE3D-4EB47E9BC1CF}" xr6:coauthVersionLast="47" xr6:coauthVersionMax="47" xr10:uidLastSave="{00000000-0000-0000-0000-000000000000}"/>
  <bookViews>
    <workbookView xWindow="-120" yWindow="-120" windowWidth="20730" windowHeight="11160" activeTab="1" xr2:uid="{63015B92-6D1E-439E-A82E-2951E11C5BB2}"/>
  </bookViews>
  <sheets>
    <sheet name="BALANCE (BVES)" sheetId="1" r:id="rId1"/>
    <sheet name="EST.RESULTADO 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'EST.RESULTADO 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G31" i="2"/>
  <c r="C32" i="2"/>
  <c r="G28" i="2"/>
  <c r="C27" i="2"/>
  <c r="C23" i="2"/>
  <c r="G22" i="2"/>
  <c r="C17" i="2"/>
  <c r="G18" i="2"/>
  <c r="G14" i="2"/>
  <c r="C12" i="2"/>
  <c r="G9" i="2"/>
  <c r="C9" i="2"/>
  <c r="G5" i="2"/>
  <c r="G46" i="2" s="1"/>
  <c r="C5" i="2"/>
  <c r="C51" i="1"/>
  <c r="H66" i="1" s="1"/>
  <c r="G51" i="1"/>
  <c r="C45" i="1"/>
  <c r="H58" i="1" s="1"/>
  <c r="G45" i="1"/>
  <c r="E39" i="1"/>
  <c r="G38" i="1"/>
  <c r="C35" i="1"/>
  <c r="G36" i="1"/>
  <c r="G34" i="1"/>
  <c r="G32" i="1"/>
  <c r="G42" i="1" s="1"/>
  <c r="C30" i="1"/>
  <c r="G28" i="1"/>
  <c r="C27" i="1"/>
  <c r="G26" i="1"/>
  <c r="G24" i="1"/>
  <c r="C21" i="1"/>
  <c r="G21" i="1"/>
  <c r="G19" i="1"/>
  <c r="G17" i="1"/>
  <c r="C15" i="1"/>
  <c r="G14" i="1"/>
  <c r="C10" i="1"/>
  <c r="G9" i="1"/>
  <c r="C6" i="1"/>
  <c r="G6" i="1"/>
  <c r="G30" i="1" s="1"/>
  <c r="G43" i="1" s="1"/>
  <c r="C46" i="2" l="1"/>
  <c r="C43" i="1"/>
  <c r="H54" i="1" s="1"/>
  <c r="C47" i="2" l="1"/>
  <c r="A47" i="2" s="1"/>
  <c r="G47" i="2"/>
  <c r="E47" i="2" l="1"/>
  <c r="G48" i="2"/>
  <c r="C48" i="2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<sst xmlns="http://schemas.openxmlformats.org/spreadsheetml/2006/main" count="162" uniqueCount="138">
  <si>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</si>
  <si>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</si>
  <si>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</si>
  <si>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</si>
  <si>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</si>
  <si>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</si>
  <si>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</si>
  <si>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</si>
  <si>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</si>
  <si>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</si>
  <si>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</si>
  <si>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</si>
  <si>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</si>
  <si>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</si>
  <si>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</si>
  <si>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</si>
  <si>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</si>
  <si>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</si>
  <si>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</si>
  <si>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</si>
  <si>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</si>
  <si>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</si>
  <si>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</si>
  <si>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</si>
  <si>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</si>
  <si>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</si>
  <si>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</si>
  <si>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</si>
  <si>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</si>
  <si>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</si>
  <si>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</si>
  <si>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</si>
  <si>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</si>
  <si>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</si>
  <si>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</si>
  <si>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</si>
  <si>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</si>
  <si>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</si>
  <si>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</si>
  <si>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</si>
  <si>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</si>
  <si>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</si>
  <si>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</si>
  <si>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</si>
  <si>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</si>
  <si>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</si>
  <si>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</si>
  <si>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</si>
  <si>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</si>
  <si>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</si>
  <si>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</si>
  <si>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</si>
  <si>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</si>
  <si>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</si>
  <si>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</si>
  <si>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</si>
  <si>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</si>
  <si>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</si>
  <si>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</si>
  <si>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</si>
  <si>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</si>
  <si>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</si>
  <si>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</si>
  <si>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</si>
  <si>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</si>
  <si>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</si>
  <si>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</si>
  <si>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</si>
  <si>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</si>
  <si>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</si>
  <si>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</si>
  <si>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</si>
  <si>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</si>
  <si>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</si>
  <si>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</si>
  <si>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</si>
  <si>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</si>
  <si>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</si>
  <si>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</si>
  <si>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</si>
  <si>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</si>
  <si>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</si>
  <si>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</si>
  <si>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</si>
  <si>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</si>
  <si>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</si>
  <si>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</si>
  <si>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</si>
  <si>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</si>
  <si>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</si>
  <si>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</si>
  <si>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</si>
  <si>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</si>
  <si>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</si>
  <si>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</si>
  <si>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</si>
  <si>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</si>
  <si>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</si>
  <si>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</si>
  <si>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</si>
  <si>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</si>
  <si>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</si>
  <si>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</si>
  <si>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</si>
  <si>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</si>
  <si>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</si>
  <si>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</si>
  <si>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</si>
  <si>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</si>
  <si>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</si>
  <si>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</si>
  <si>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</si>
  <si>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</si>
  <si>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</si>
  <si>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</si>
  <si>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</si>
  <si>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</si>
  <si>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</si>
  <si>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</si>
  <si>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</si>
  <si>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</si>
  <si>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</si>
  <si>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</si>
  <si>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</si>
  <si>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</si>
  <si>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</si>
  <si>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</si>
  <si>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</si>
  <si>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</si>
  <si>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</si>
  <si>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</si>
  <si>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</si>
  <si>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</si>
  <si>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</si>
  <si>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</si>
  <si>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</si>
  <si>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SEPTIEMBRE 2021</t>
  </si>
  <si>
    <t>ESTADO DE RESULTADO DEL 01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</si>
</sst>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sz val="9.69999999999999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0" borderId="0" xfId="2" applyFon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9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64" fontId="3" fillId="0" borderId="0" xfId="3" applyFont="1" applyBorder="1"/>
    <xf numFmtId="0" fontId="11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2" fillId="0" borderId="0" xfId="2" applyFont="1" applyAlignment="1">
      <alignment horizontal="centerContinuous"/>
    </xf>
    <xf numFmtId="0" fontId="12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3" fillId="0" borderId="1" xfId="2" applyFont="1" applyBorder="1" applyAlignment="1">
      <alignment horizontal="centerContinuous"/>
    </xf>
    <xf numFmtId="0" fontId="13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4" fillId="0" borderId="0" xfId="2" applyFont="1" applyAlignment="1">
      <alignment wrapText="1"/>
    </xf>
    <xf numFmtId="0" fontId="14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0" fillId="0" borderId="2" xfId="0" applyNumberFormat="1" applyBorder="1"/>
    <xf numFmtId="164" fontId="1" fillId="0" borderId="0" xfId="4" applyNumberFormat="1" applyFont="1" applyFill="1" applyBorder="1"/>
    <xf numFmtId="164" fontId="0" fillId="0" borderId="0" xfId="0" applyNumberFormat="1"/>
    <xf numFmtId="4" fontId="0" fillId="0" borderId="2" xfId="0" applyNumberFormat="1" applyBorder="1"/>
    <xf numFmtId="164" fontId="1" fillId="0" borderId="0" xfId="3" applyFill="1"/>
    <xf numFmtId="164" fontId="15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8" fillId="0" borderId="0" xfId="2" applyFont="1" applyAlignment="1">
      <alignment wrapText="1"/>
    </xf>
    <xf numFmtId="0" fontId="14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164" fontId="1" fillId="0" borderId="2" xfId="0" applyNumberFormat="1" applyFont="1" applyBorder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0" fillId="0" borderId="0" xfId="2" applyNumberFormat="1" applyFont="1" applyAlignment="1">
      <alignment horizontal="center"/>
    </xf>
    <xf numFmtId="0" fontId="16" fillId="0" borderId="0" xfId="2" applyFont="1"/>
    <xf numFmtId="0" fontId="11" fillId="0" borderId="0" xfId="2" applyFont="1"/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 wrapText="1"/>
    </xf>
  </cellXfs>
  <cellStyles count="5">
    <cellStyle name="Millares" xfId="1" builtinId="3"/>
    <cellStyle name="Millares_BALANCE GENERALA ASOCIADO ENERO 06" xfId="3" xr:uid="{C696CDD3-9837-4C38-86CC-F55908C5681D}"/>
    <cellStyle name="Moneda 2" xfId="4" xr:uid="{D9C341E4-6788-4512-A752-563EB60D651D}"/>
    <cellStyle name="Normal" xfId="0" builtinId="0"/>
    <cellStyle name="Normal 2" xfId="2" xr:uid="{C84A04C4-27D5-46A4-81C6-9AD478851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68C59E1-3CAB-4B0D-A2F8-A58D4AD1CE1F}"/>
            </a:ext>
          </a:extLst>
        </xdr:cNvPr>
        <xdr:cNvSpPr/>
      </xdr:nvSpPr>
      <xdr:spPr>
        <a:xfrm>
          <a:off x="447674" y="9606491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E8B110C-B3A3-45A7-B3AD-6419DE867373}"/>
            </a:ext>
          </a:extLst>
        </xdr:cNvPr>
        <xdr:cNvSpPr/>
      </xdr:nvSpPr>
      <xdr:spPr>
        <a:xfrm>
          <a:off x="4240743" y="9620249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629FC1A-7A83-4FAC-B4BD-EE40BF091C54}"/>
            </a:ext>
          </a:extLst>
        </xdr:cNvPr>
        <xdr:cNvSpPr/>
      </xdr:nvSpPr>
      <xdr:spPr>
        <a:xfrm>
          <a:off x="7594601" y="9584267"/>
          <a:ext cx="3801533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72453B-10FB-4238-8A37-89E38AADA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49238AA-1153-412D-8DC1-D7F6C6E1DAAB}"/>
            </a:ext>
          </a:extLst>
        </xdr:cNvPr>
        <xdr:cNvSpPr/>
      </xdr:nvSpPr>
      <xdr:spPr>
        <a:xfrm>
          <a:off x="3959225" y="9124951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883B608-5870-4175-84CF-225079E90331}"/>
            </a:ext>
          </a:extLst>
        </xdr:cNvPr>
        <xdr:cNvSpPr/>
      </xdr:nvSpPr>
      <xdr:spPr>
        <a:xfrm>
          <a:off x="7724775" y="9104842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840A38A-2E1B-458E-A0C4-4FE7D647A99F}"/>
            </a:ext>
          </a:extLst>
        </xdr:cNvPr>
        <xdr:cNvSpPr/>
      </xdr:nvSpPr>
      <xdr:spPr>
        <a:xfrm>
          <a:off x="323850" y="9144000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C5A11A-7545-4A51-86F4-06FBACE8A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1\09.%20SEPT%202021\2021%2009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EST.RESULT.6 "/>
      <sheetName val="BALANCE6 "/>
      <sheetName val="EST.RESULTAD4 "/>
      <sheetName val="BALANCE4 "/>
      <sheetName val="BALANCE4  (BVES)"/>
      <sheetName val="EST.RESULTAD4 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EBDB-92EB-41EE-AD62-8A6535FDCDC5}">
  <sheetPr>
    <pageSetUpPr fitToPage="1"/>
  </sheetPr>
  <dimension ref="A1:O81"/>
  <sheetViews>
    <sheetView view="pageBreakPreview" zoomScale="90" zoomScaleNormal="90" zoomScaleSheetLayoutView="90" workbookViewId="0">
      <selection activeCell="C21" sqref="C21"/>
    </sheetView>
  </sheetViews>
  <sheetFormatPr baseColWidth="10" defaultRowHeight="12.75" x14ac:dyDescent="0.2"/>
  <cols>
    <col min="1" max="1" width="53.140625" style="5" customWidth="1"/>
    <col min="2" max="2" width="18.140625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7.42578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136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177958.86</v>
      </c>
      <c r="D6" s="11"/>
      <c r="E6" s="8" t="s">
        <v>6</v>
      </c>
      <c r="F6" s="12"/>
      <c r="G6" s="10">
        <f>SUM(F7:F8)</f>
        <v>126407.71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176858.86</v>
      </c>
      <c r="C8" s="10"/>
      <c r="D8" s="2" t="s">
        <v>2</v>
      </c>
      <c r="E8" s="5" t="s">
        <v>10</v>
      </c>
      <c r="F8" s="15">
        <v>126407.71</v>
      </c>
    </row>
    <row r="9" spans="1:11" ht="12.75" customHeight="1" x14ac:dyDescent="0.2">
      <c r="B9" s="9"/>
      <c r="E9" s="8" t="s">
        <v>11</v>
      </c>
      <c r="F9" s="12"/>
      <c r="G9" s="10">
        <f>SUM(F10:F13)</f>
        <v>3571565.34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4494587.8</v>
      </c>
      <c r="E10" s="5" t="s">
        <v>13</v>
      </c>
      <c r="F10" s="16">
        <v>30910.21</v>
      </c>
      <c r="G10" s="10"/>
      <c r="H10" s="11"/>
    </row>
    <row r="11" spans="1:11" ht="12.75" customHeight="1" x14ac:dyDescent="0.2">
      <c r="A11" s="5" t="s">
        <v>14</v>
      </c>
      <c r="B11" s="9">
        <v>1533100</v>
      </c>
      <c r="E11" s="5" t="s">
        <v>15</v>
      </c>
      <c r="F11" s="17">
        <v>474617.18</v>
      </c>
    </row>
    <row r="12" spans="1:11" ht="12.75" customHeight="1" x14ac:dyDescent="0.2">
      <c r="A12" s="5" t="s">
        <v>16</v>
      </c>
      <c r="B12" s="13">
        <v>2904055.74</v>
      </c>
      <c r="D12" s="18"/>
      <c r="E12" s="5" t="s">
        <v>17</v>
      </c>
      <c r="F12" s="17">
        <v>3065518.6399999997</v>
      </c>
      <c r="G12" s="10"/>
      <c r="K12" s="19"/>
    </row>
    <row r="13" spans="1:11" ht="12.75" customHeight="1" x14ac:dyDescent="0.2">
      <c r="A13" s="5" t="s">
        <v>18</v>
      </c>
      <c r="B13" s="15">
        <v>57432.06</v>
      </c>
      <c r="D13" s="18"/>
      <c r="E13" s="5" t="s">
        <v>19</v>
      </c>
      <c r="F13" s="15">
        <v>519.30999999999995</v>
      </c>
    </row>
    <row r="14" spans="1:11" ht="12.75" customHeight="1" x14ac:dyDescent="0.2">
      <c r="B14" s="16"/>
      <c r="D14" s="18"/>
      <c r="E14" s="8" t="s">
        <v>20</v>
      </c>
      <c r="G14" s="20">
        <f>SUM(F15:F16)</f>
        <v>2045207.7200000002</v>
      </c>
      <c r="K14" s="19"/>
    </row>
    <row r="15" spans="1:11" ht="12.75" customHeight="1" x14ac:dyDescent="0.2">
      <c r="A15" s="8" t="s">
        <v>21</v>
      </c>
      <c r="B15" s="21"/>
      <c r="C15" s="20">
        <f>SUM(B16:B19)</f>
        <v>0</v>
      </c>
      <c r="D15" s="18"/>
      <c r="E15" s="5" t="s">
        <v>22</v>
      </c>
      <c r="F15" s="17">
        <v>1529945.03</v>
      </c>
    </row>
    <row r="16" spans="1:11" ht="12.75" customHeight="1" x14ac:dyDescent="0.2">
      <c r="A16" s="5" t="s">
        <v>23</v>
      </c>
      <c r="B16" s="9">
        <v>2513.62</v>
      </c>
      <c r="E16" s="5" t="s">
        <v>24</v>
      </c>
      <c r="F16" s="15">
        <v>515262.69000000006</v>
      </c>
    </row>
    <row r="17" spans="1:15" ht="12.75" customHeight="1" x14ac:dyDescent="0.2">
      <c r="A17" s="5" t="s">
        <v>25</v>
      </c>
      <c r="B17" s="9">
        <v>28393.84</v>
      </c>
      <c r="E17" s="8" t="s">
        <v>26</v>
      </c>
      <c r="F17" s="22"/>
      <c r="G17" s="10">
        <f>SUM(F18)</f>
        <v>423419.03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3">
        <v>423419.03</v>
      </c>
      <c r="G18" s="10"/>
    </row>
    <row r="19" spans="1:15" ht="12.75" customHeight="1" x14ac:dyDescent="0.2">
      <c r="A19" s="5" t="s">
        <v>29</v>
      </c>
      <c r="B19" s="15">
        <v>-30907.46</v>
      </c>
      <c r="E19" s="8" t="s">
        <v>30</v>
      </c>
      <c r="F19" s="22"/>
      <c r="G19" s="10">
        <f>SUM(F20)</f>
        <v>17406.939999999999</v>
      </c>
    </row>
    <row r="20" spans="1:15" ht="12.75" customHeight="1" x14ac:dyDescent="0.2">
      <c r="E20" s="5" t="s">
        <v>31</v>
      </c>
      <c r="F20" s="15">
        <v>17406.939999999999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7638200.6500000004</v>
      </c>
      <c r="E21" s="8" t="s">
        <v>33</v>
      </c>
      <c r="F21" s="13"/>
      <c r="G21" s="10">
        <f>SUM(F22:F23)</f>
        <v>188737.91</v>
      </c>
    </row>
    <row r="22" spans="1:15" ht="12.75" customHeight="1" x14ac:dyDescent="0.2">
      <c r="A22" s="5" t="s">
        <v>34</v>
      </c>
      <c r="B22" s="9">
        <v>1672782.84</v>
      </c>
      <c r="E22" s="5" t="s">
        <v>35</v>
      </c>
      <c r="F22" s="16">
        <v>72053.149999999994</v>
      </c>
    </row>
    <row r="23" spans="1:15" ht="12.75" customHeight="1" x14ac:dyDescent="0.2">
      <c r="A23" s="5" t="s">
        <v>36</v>
      </c>
      <c r="B23" s="17">
        <v>4164144.97</v>
      </c>
      <c r="E23" s="5" t="s">
        <v>37</v>
      </c>
      <c r="F23" s="15">
        <v>116684.76000000001</v>
      </c>
      <c r="G23" s="10"/>
    </row>
    <row r="24" spans="1:15" ht="12.75" customHeight="1" x14ac:dyDescent="0.2">
      <c r="A24" s="5" t="s">
        <v>38</v>
      </c>
      <c r="B24" s="24">
        <v>2052295.21</v>
      </c>
      <c r="E24" s="8" t="s">
        <v>39</v>
      </c>
      <c r="F24" s="25"/>
      <c r="G24" s="10">
        <f>SUM(F25:F25)</f>
        <v>80202.759999999995</v>
      </c>
    </row>
    <row r="25" spans="1:15" ht="12.75" customHeight="1" x14ac:dyDescent="0.2">
      <c r="A25" s="5" t="s">
        <v>40</v>
      </c>
      <c r="B25" s="26">
        <v>-251022.37</v>
      </c>
      <c r="E25" s="5" t="s">
        <v>41</v>
      </c>
      <c r="F25" s="15">
        <v>80202.759999999995</v>
      </c>
    </row>
    <row r="26" spans="1:15" ht="12.75" customHeight="1" x14ac:dyDescent="0.2">
      <c r="E26" s="8" t="s">
        <v>42</v>
      </c>
      <c r="G26" s="20">
        <f>SUM(F27)</f>
        <v>80796.03</v>
      </c>
    </row>
    <row r="27" spans="1:15" ht="12.75" customHeight="1" x14ac:dyDescent="0.2">
      <c r="A27" s="8" t="s">
        <v>43</v>
      </c>
      <c r="B27" s="16"/>
      <c r="C27" s="20">
        <f>SUM(B28)</f>
        <v>85290.19</v>
      </c>
      <c r="E27" s="27" t="s">
        <v>44</v>
      </c>
      <c r="F27" s="15">
        <v>80796.03</v>
      </c>
    </row>
    <row r="28" spans="1:15" ht="12.75" customHeight="1" x14ac:dyDescent="0.2">
      <c r="A28" s="5" t="s">
        <v>45</v>
      </c>
      <c r="B28" s="28">
        <v>85290.19</v>
      </c>
      <c r="E28" s="29" t="s">
        <v>46</v>
      </c>
      <c r="F28" s="25"/>
      <c r="G28" s="10">
        <f>+SUM(F29:F29)</f>
        <v>57661.58</v>
      </c>
    </row>
    <row r="29" spans="1:15" ht="12.75" customHeight="1" x14ac:dyDescent="0.2">
      <c r="B29" s="16"/>
      <c r="E29" s="27" t="s">
        <v>47</v>
      </c>
      <c r="F29" s="15">
        <v>57661.58</v>
      </c>
      <c r="G29" s="10"/>
      <c r="L29" s="30"/>
      <c r="O29" s="30"/>
    </row>
    <row r="30" spans="1:15" ht="12.75" customHeight="1" x14ac:dyDescent="0.2">
      <c r="A30" s="8" t="s">
        <v>48</v>
      </c>
      <c r="B30" s="9" t="s">
        <v>2</v>
      </c>
      <c r="C30" s="10">
        <f>SUM(B31:B33)</f>
        <v>121575.65999999992</v>
      </c>
      <c r="E30" s="31" t="s">
        <v>49</v>
      </c>
      <c r="F30" s="9" t="s">
        <v>2</v>
      </c>
      <c r="G30" s="32">
        <f>SUM(G6:G28)</f>
        <v>6591405.0200000005</v>
      </c>
    </row>
    <row r="31" spans="1:15" ht="12.75" customHeight="1" x14ac:dyDescent="0.2">
      <c r="A31" s="5" t="s">
        <v>50</v>
      </c>
      <c r="B31" s="16">
        <v>0</v>
      </c>
      <c r="C31" s="10"/>
      <c r="E31" s="31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689972.69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-568397.03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33" t="s">
        <v>56</v>
      </c>
      <c r="G34" s="16">
        <f>+F35</f>
        <v>37888.44</v>
      </c>
    </row>
    <row r="35" spans="1:11" ht="12.75" customHeight="1" x14ac:dyDescent="0.2">
      <c r="A35" s="8" t="s">
        <v>57</v>
      </c>
      <c r="B35" s="13"/>
      <c r="C35" s="10">
        <f>SUM(B36:B39)</f>
        <v>1908492.31</v>
      </c>
      <c r="E35" s="34" t="s">
        <v>58</v>
      </c>
      <c r="F35" s="15">
        <v>37888.44</v>
      </c>
    </row>
    <row r="36" spans="1:11" ht="12.75" customHeight="1" x14ac:dyDescent="0.2">
      <c r="A36" s="5" t="s">
        <v>59</v>
      </c>
      <c r="B36" s="9">
        <v>1137163.28</v>
      </c>
      <c r="C36" s="10"/>
      <c r="E36" s="33" t="s">
        <v>60</v>
      </c>
      <c r="F36" s="16"/>
      <c r="G36" s="10">
        <f>+F37</f>
        <v>19102.75</v>
      </c>
    </row>
    <row r="37" spans="1:11" ht="12.75" customHeight="1" x14ac:dyDescent="0.2">
      <c r="A37" s="5" t="s">
        <v>61</v>
      </c>
      <c r="B37" s="24">
        <v>207448.44999999998</v>
      </c>
      <c r="C37" s="10"/>
      <c r="E37" s="35" t="s">
        <v>62</v>
      </c>
      <c r="F37" s="15">
        <v>19102.75</v>
      </c>
    </row>
    <row r="38" spans="1:11" ht="12.75" customHeight="1" x14ac:dyDescent="0.2">
      <c r="A38" s="5" t="s">
        <v>63</v>
      </c>
      <c r="B38" s="13">
        <v>696877.73</v>
      </c>
      <c r="C38" s="10"/>
      <c r="E38" s="8" t="s">
        <v>64</v>
      </c>
      <c r="F38" s="16"/>
      <c r="G38" s="10">
        <f>SUM(F39:F40)</f>
        <v>277709.2600000042</v>
      </c>
    </row>
    <row r="39" spans="1:11" ht="12.75" customHeight="1" x14ac:dyDescent="0.2">
      <c r="A39" s="5" t="s">
        <v>65</v>
      </c>
      <c r="B39" s="15">
        <v>-132997.15</v>
      </c>
      <c r="E39" s="5" t="str">
        <f>IF(F39&lt;0,"PERDIDA DEL EJERCICIO","UTILIDAD DEL EJERCICIO")</f>
        <v>UTILIDAD DEL EJERCICIO</v>
      </c>
      <c r="F39" s="16">
        <v>117173.73000000417</v>
      </c>
      <c r="H39" s="19"/>
    </row>
    <row r="40" spans="1:11" ht="12.75" customHeight="1" x14ac:dyDescent="0.2">
      <c r="E40" s="5" t="s">
        <v>66</v>
      </c>
      <c r="F40" s="15">
        <v>160535.53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2">
        <f>SUM(G32:G41)</f>
        <v>7834700.4500000048</v>
      </c>
    </row>
    <row r="43" spans="1:11" ht="12.75" customHeight="1" thickBot="1" x14ac:dyDescent="0.25">
      <c r="A43" s="31" t="s">
        <v>68</v>
      </c>
      <c r="B43" s="36" t="s">
        <v>2</v>
      </c>
      <c r="C43" s="37">
        <f>SUM(C5:C42)</f>
        <v>14426105.470000001</v>
      </c>
      <c r="E43" s="7" t="s">
        <v>69</v>
      </c>
      <c r="F43" s="9"/>
      <c r="G43" s="38">
        <f>G30+G42</f>
        <v>14426105.470000006</v>
      </c>
      <c r="H43" s="108"/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6"/>
      <c r="C45" s="39">
        <f>SUM(B46:B49)</f>
        <v>1262292986.3300002</v>
      </c>
      <c r="E45" s="40" t="s">
        <v>71</v>
      </c>
      <c r="F45" s="13"/>
      <c r="G45" s="39">
        <f>SUM(F46)</f>
        <v>1262292986.3299999</v>
      </c>
      <c r="H45" s="11"/>
      <c r="I45" s="11"/>
    </row>
    <row r="46" spans="1:11" ht="19.5" customHeight="1" x14ac:dyDescent="0.2">
      <c r="A46" s="117" t="s">
        <v>72</v>
      </c>
      <c r="B46" s="9">
        <v>1073433806.7</v>
      </c>
      <c r="C46" s="36"/>
      <c r="E46" s="41" t="s">
        <v>73</v>
      </c>
      <c r="F46" s="15">
        <v>1262292986.3299999</v>
      </c>
      <c r="G46" s="36"/>
      <c r="H46" s="11"/>
      <c r="I46" s="11"/>
    </row>
    <row r="47" spans="1:11" ht="17.25" customHeight="1" x14ac:dyDescent="0.2">
      <c r="A47" s="117" t="s">
        <v>74</v>
      </c>
      <c r="B47" s="42">
        <v>22681782.16</v>
      </c>
      <c r="C47" s="43"/>
      <c r="E47" s="44"/>
      <c r="F47" s="45"/>
      <c r="G47" s="43"/>
      <c r="H47" s="11"/>
      <c r="I47" s="11"/>
    </row>
    <row r="48" spans="1:11" ht="21.75" customHeight="1" x14ac:dyDescent="0.2">
      <c r="A48" s="117" t="s">
        <v>75</v>
      </c>
      <c r="B48" s="42">
        <v>163709451.93000001</v>
      </c>
      <c r="F48" s="45"/>
      <c r="G48" s="43"/>
      <c r="H48" s="11"/>
      <c r="I48" s="11"/>
    </row>
    <row r="49" spans="1:12" ht="26.25" customHeight="1" x14ac:dyDescent="0.2">
      <c r="A49" s="118" t="s">
        <v>76</v>
      </c>
      <c r="B49" s="46">
        <v>2467945.54</v>
      </c>
      <c r="E49" s="47"/>
      <c r="F49" s="45"/>
      <c r="G49" s="48"/>
      <c r="H49" s="11"/>
      <c r="I49" s="11"/>
    </row>
    <row r="50" spans="1:12" ht="12.75" customHeight="1" x14ac:dyDescent="0.2">
      <c r="B50" s="48"/>
      <c r="C50" s="43"/>
      <c r="E50" s="47"/>
      <c r="F50" s="45"/>
      <c r="G50" s="48"/>
    </row>
    <row r="51" spans="1:12" ht="12.75" customHeight="1" x14ac:dyDescent="0.2">
      <c r="A51" s="8" t="s">
        <v>77</v>
      </c>
      <c r="B51" s="48"/>
      <c r="C51" s="49">
        <f>SUM(B52:B53)</f>
        <v>1425741.56</v>
      </c>
      <c r="E51" s="8" t="s">
        <v>78</v>
      </c>
      <c r="G51" s="49">
        <f>+F52</f>
        <v>1425741.56</v>
      </c>
    </row>
    <row r="52" spans="1:12" ht="12.75" customHeight="1" x14ac:dyDescent="0.2">
      <c r="A52" s="5" t="s">
        <v>79</v>
      </c>
      <c r="B52" s="50">
        <v>1421100</v>
      </c>
      <c r="C52" s="43"/>
      <c r="E52" s="5" t="s">
        <v>78</v>
      </c>
      <c r="F52" s="23">
        <v>1425741.56</v>
      </c>
    </row>
    <row r="53" spans="1:12" ht="12.75" customHeight="1" x14ac:dyDescent="0.2">
      <c r="A53" s="51" t="s">
        <v>80</v>
      </c>
      <c r="B53" s="46">
        <v>4641.5600000000004</v>
      </c>
      <c r="C53" s="43"/>
      <c r="F53" s="20"/>
    </row>
    <row r="54" spans="1:12" ht="12.75" customHeight="1" x14ac:dyDescent="0.2">
      <c r="B54" s="48"/>
      <c r="C54" s="43"/>
      <c r="H54" s="11">
        <f>+C43-G43</f>
        <v>0</v>
      </c>
    </row>
    <row r="55" spans="1:12" ht="12.75" customHeight="1" x14ac:dyDescent="0.2">
      <c r="B55" s="48"/>
      <c r="C55" s="43"/>
      <c r="H55" s="11"/>
      <c r="L55" s="11"/>
    </row>
    <row r="56" spans="1:12" ht="12.75" customHeight="1" x14ac:dyDescent="0.2">
      <c r="B56" s="48"/>
      <c r="C56" s="43"/>
      <c r="H56" s="11"/>
      <c r="L56" s="11"/>
    </row>
    <row r="57" spans="1:12" ht="12.75" customHeight="1" x14ac:dyDescent="0.2">
      <c r="B57" s="48"/>
      <c r="C57" s="43"/>
      <c r="H57" s="11"/>
      <c r="L57" s="11"/>
    </row>
    <row r="58" spans="1:12" ht="12.75" customHeight="1" x14ac:dyDescent="0.2">
      <c r="B58" s="48"/>
      <c r="C58" s="43"/>
      <c r="H58" s="11">
        <f>+G45-C45</f>
        <v>0</v>
      </c>
      <c r="K58" s="52"/>
    </row>
    <row r="59" spans="1:12" ht="12.75" customHeight="1" x14ac:dyDescent="0.2">
      <c r="B59" s="48"/>
      <c r="C59" s="43"/>
      <c r="H59" s="53" t="s">
        <v>2</v>
      </c>
      <c r="K59" s="11"/>
    </row>
    <row r="60" spans="1:12" ht="12.75" customHeight="1" x14ac:dyDescent="0.2">
      <c r="A60" s="54" t="s">
        <v>81</v>
      </c>
      <c r="C60" s="55"/>
      <c r="F60" s="56" t="s">
        <v>82</v>
      </c>
      <c r="G60" s="55"/>
      <c r="H60" s="11"/>
    </row>
    <row r="61" spans="1:12" ht="12.75" customHeight="1" x14ac:dyDescent="0.2">
      <c r="A61" s="57"/>
      <c r="C61" s="55"/>
      <c r="F61" s="55"/>
      <c r="G61" s="55"/>
      <c r="I61" s="11"/>
      <c r="K61" s="11"/>
    </row>
    <row r="62" spans="1:12" ht="12.75" customHeight="1" x14ac:dyDescent="0.2">
      <c r="F62" s="55"/>
      <c r="G62" s="55"/>
    </row>
    <row r="63" spans="1:12" ht="12.75" customHeight="1" x14ac:dyDescent="0.2">
      <c r="D63" s="58"/>
    </row>
    <row r="64" spans="1:12" ht="12.75" customHeight="1" x14ac:dyDescent="0.2">
      <c r="D64" s="58"/>
    </row>
    <row r="65" spans="4:11" ht="12.75" customHeight="1" x14ac:dyDescent="0.2">
      <c r="D65" s="58"/>
    </row>
    <row r="66" spans="4:11" ht="12.75" customHeight="1" x14ac:dyDescent="0.2">
      <c r="D66" s="58"/>
      <c r="H66" s="11">
        <f>+C51-G51</f>
        <v>0</v>
      </c>
    </row>
    <row r="67" spans="4:11" ht="12.75" customHeight="1" x14ac:dyDescent="0.2">
      <c r="D67" s="58"/>
    </row>
    <row r="68" spans="4:11" ht="12.75" customHeight="1" x14ac:dyDescent="0.2">
      <c r="D68" s="58"/>
      <c r="K68" s="11"/>
    </row>
    <row r="69" spans="4:11" ht="12.75" customHeight="1" x14ac:dyDescent="0.2">
      <c r="D69" s="58"/>
    </row>
    <row r="70" spans="4:11" ht="12.75" customHeight="1" x14ac:dyDescent="0.2">
      <c r="D70" s="58"/>
    </row>
    <row r="71" spans="4:11" ht="12.75" customHeight="1" x14ac:dyDescent="0.2">
      <c r="D71" s="58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9"/>
    </row>
    <row r="80" spans="4:11" ht="12.75" customHeight="1" x14ac:dyDescent="0.25">
      <c r="D80" s="59"/>
    </row>
    <row r="81" spans="4:4" ht="15.75" x14ac:dyDescent="0.25">
      <c r="D81" s="59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246FB-57B9-4774-9AC2-6281CB00057E}">
  <sheetPr>
    <pageSetUpPr fitToPage="1"/>
  </sheetPr>
  <dimension ref="A1:I64"/>
  <sheetViews>
    <sheetView tabSelected="1" view="pageBreakPreview" zoomScaleNormal="100" zoomScaleSheetLayoutView="100" workbookViewId="0">
      <selection activeCell="A14" sqref="A14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60" t="s">
        <v>0</v>
      </c>
      <c r="B1" s="61"/>
      <c r="C1" s="61"/>
      <c r="D1" s="61"/>
      <c r="E1" s="62"/>
      <c r="F1" s="61"/>
      <c r="G1" s="63"/>
    </row>
    <row r="2" spans="1:9" ht="15" customHeight="1" x14ac:dyDescent="0.2">
      <c r="A2" s="64" t="s">
        <v>137</v>
      </c>
      <c r="B2" s="65"/>
      <c r="C2" s="65"/>
      <c r="D2" s="65"/>
      <c r="E2" s="66"/>
      <c r="F2" s="65"/>
      <c r="G2" s="63"/>
    </row>
    <row r="3" spans="1:9" ht="19.5" customHeight="1" thickBot="1" x14ac:dyDescent="0.25">
      <c r="A3" s="67" t="s">
        <v>1</v>
      </c>
      <c r="B3" s="68"/>
      <c r="C3" s="68"/>
      <c r="D3" s="68"/>
      <c r="E3" s="69"/>
      <c r="F3" s="68"/>
      <c r="G3" s="70"/>
      <c r="H3" s="71"/>
    </row>
    <row r="4" spans="1:9" ht="18" customHeight="1" x14ac:dyDescent="0.2">
      <c r="A4" s="72" t="s">
        <v>83</v>
      </c>
      <c r="E4" s="7" t="s">
        <v>84</v>
      </c>
      <c r="G4" s="19"/>
      <c r="H4" s="71"/>
      <c r="I4" s="71"/>
    </row>
    <row r="5" spans="1:9" ht="16.5" customHeight="1" x14ac:dyDescent="0.2">
      <c r="A5" s="73" t="s">
        <v>85</v>
      </c>
      <c r="C5" s="19">
        <f>SUM(B6:B7)</f>
        <v>6801932.6600000001</v>
      </c>
      <c r="D5" s="71"/>
      <c r="E5" s="8" t="s">
        <v>86</v>
      </c>
      <c r="F5" s="74"/>
      <c r="G5" s="74">
        <f>SUM(F6:F7)</f>
        <v>10388319.4</v>
      </c>
      <c r="H5" s="71"/>
    </row>
    <row r="6" spans="1:9" x14ac:dyDescent="0.2">
      <c r="A6" s="2" t="s">
        <v>87</v>
      </c>
      <c r="B6" s="75">
        <v>1479311.29</v>
      </c>
      <c r="C6" s="19"/>
      <c r="E6" s="5" t="s">
        <v>87</v>
      </c>
      <c r="F6" s="76">
        <v>2538546.2600000002</v>
      </c>
      <c r="G6" s="74"/>
      <c r="H6" s="71"/>
    </row>
    <row r="7" spans="1:9" x14ac:dyDescent="0.2">
      <c r="A7" s="77" t="s">
        <v>88</v>
      </c>
      <c r="B7" s="78">
        <v>5322621.37</v>
      </c>
      <c r="E7" s="5" t="s">
        <v>89</v>
      </c>
      <c r="F7" s="79">
        <v>7849773.1399999997</v>
      </c>
      <c r="G7" s="74"/>
    </row>
    <row r="8" spans="1:9" x14ac:dyDescent="0.2">
      <c r="C8" s="19"/>
      <c r="E8" s="5"/>
      <c r="F8" s="52"/>
      <c r="G8" s="74"/>
    </row>
    <row r="9" spans="1:9" ht="24" x14ac:dyDescent="0.2">
      <c r="A9" s="80" t="s">
        <v>90</v>
      </c>
      <c r="B9" s="74"/>
      <c r="C9" s="74">
        <f>SUM(B10)</f>
        <v>877463.79</v>
      </c>
      <c r="E9" s="81" t="s">
        <v>91</v>
      </c>
      <c r="G9" s="74">
        <f>SUM(F10:F12)</f>
        <v>3931474.48</v>
      </c>
    </row>
    <row r="10" spans="1:9" x14ac:dyDescent="0.2">
      <c r="A10" s="82" t="s">
        <v>87</v>
      </c>
      <c r="B10" s="83">
        <v>877463.79</v>
      </c>
      <c r="C10" s="74"/>
      <c r="D10" s="71"/>
      <c r="E10" s="6" t="s">
        <v>87</v>
      </c>
      <c r="F10" s="75">
        <v>403226.09</v>
      </c>
      <c r="H10" s="71"/>
    </row>
    <row r="11" spans="1:9" ht="25.5" x14ac:dyDescent="0.2">
      <c r="A11" s="82"/>
      <c r="B11" s="19"/>
      <c r="C11" s="74"/>
      <c r="E11" s="84" t="s">
        <v>92</v>
      </c>
      <c r="F11" s="75">
        <v>2942228.58</v>
      </c>
    </row>
    <row r="12" spans="1:9" ht="15" customHeight="1" x14ac:dyDescent="0.2">
      <c r="A12" s="85" t="s">
        <v>93</v>
      </c>
      <c r="C12" s="19">
        <f>SUM(B13:B15)</f>
        <v>4261566.47</v>
      </c>
      <c r="E12" s="6" t="s">
        <v>94</v>
      </c>
      <c r="F12" s="78">
        <v>586019.81000000006</v>
      </c>
    </row>
    <row r="13" spans="1:9" x14ac:dyDescent="0.2">
      <c r="A13" s="82" t="s">
        <v>87</v>
      </c>
      <c r="B13" s="86">
        <v>645379.61</v>
      </c>
      <c r="F13" s="19"/>
    </row>
    <row r="14" spans="1:9" ht="15.75" customHeight="1" x14ac:dyDescent="0.2">
      <c r="A14" s="87" t="s">
        <v>95</v>
      </c>
      <c r="B14" s="75">
        <v>3232104.96</v>
      </c>
      <c r="C14" s="11"/>
      <c r="E14" s="88" t="s">
        <v>96</v>
      </c>
      <c r="G14" s="19">
        <f>SUM(F15:F16)</f>
        <v>639764.04</v>
      </c>
    </row>
    <row r="15" spans="1:9" x14ac:dyDescent="0.2">
      <c r="A15" s="82" t="s">
        <v>94</v>
      </c>
      <c r="B15" s="89">
        <v>384081.9</v>
      </c>
      <c r="E15" s="6" t="s">
        <v>87</v>
      </c>
      <c r="F15" s="75">
        <v>369497.28</v>
      </c>
    </row>
    <row r="16" spans="1:9" x14ac:dyDescent="0.2">
      <c r="A16" s="82"/>
      <c r="B16" s="19"/>
      <c r="C16" s="19"/>
      <c r="E16" s="6" t="s">
        <v>97</v>
      </c>
      <c r="F16" s="90">
        <v>270266.76</v>
      </c>
    </row>
    <row r="17" spans="1:8" x14ac:dyDescent="0.2">
      <c r="A17" s="73" t="s">
        <v>98</v>
      </c>
      <c r="B17" s="19"/>
      <c r="C17" s="19">
        <f>SUM(B18:B21)</f>
        <v>1188824.2200000002</v>
      </c>
    </row>
    <row r="18" spans="1:8" x14ac:dyDescent="0.2">
      <c r="A18" s="2" t="s">
        <v>99</v>
      </c>
      <c r="B18" s="75">
        <v>39028.47</v>
      </c>
      <c r="D18" s="71"/>
      <c r="E18" s="8" t="s">
        <v>100</v>
      </c>
      <c r="F18" s="91"/>
      <c r="G18" s="91">
        <f>SUM(F19:F20)</f>
        <v>9846.4700000000012</v>
      </c>
    </row>
    <row r="19" spans="1:8" x14ac:dyDescent="0.2">
      <c r="A19" s="2" t="s">
        <v>101</v>
      </c>
      <c r="B19" s="75">
        <v>264070.53000000003</v>
      </c>
      <c r="C19" s="19"/>
      <c r="D19" s="11"/>
      <c r="E19" s="6" t="s">
        <v>87</v>
      </c>
      <c r="F19" s="92">
        <v>2449.9499999999998</v>
      </c>
      <c r="G19" s="91"/>
    </row>
    <row r="20" spans="1:8" x14ac:dyDescent="0.2">
      <c r="A20" s="2" t="s">
        <v>102</v>
      </c>
      <c r="B20" s="75">
        <v>31218.629999999997</v>
      </c>
      <c r="E20" s="5" t="s">
        <v>88</v>
      </c>
      <c r="F20" s="92">
        <v>7396.52</v>
      </c>
    </row>
    <row r="21" spans="1:8" x14ac:dyDescent="0.2">
      <c r="A21" s="2" t="s">
        <v>103</v>
      </c>
      <c r="B21" s="93">
        <v>854506.59000000008</v>
      </c>
    </row>
    <row r="22" spans="1:8" ht="18" x14ac:dyDescent="0.25">
      <c r="E22" s="88" t="s">
        <v>104</v>
      </c>
      <c r="G22" s="94">
        <f>SUM(F23:F25)</f>
        <v>179790.3</v>
      </c>
      <c r="H22" s="95"/>
    </row>
    <row r="23" spans="1:8" ht="13.5" customHeight="1" x14ac:dyDescent="0.25">
      <c r="A23" s="85" t="s">
        <v>105</v>
      </c>
      <c r="C23" s="19">
        <f>SUM(B24:B25)</f>
        <v>661366.19999999995</v>
      </c>
      <c r="E23" s="6" t="s">
        <v>106</v>
      </c>
      <c r="F23" s="96">
        <v>120511.56</v>
      </c>
      <c r="G23" s="11"/>
      <c r="H23" s="95" t="s">
        <v>107</v>
      </c>
    </row>
    <row r="24" spans="1:8" ht="14.25" customHeight="1" x14ac:dyDescent="0.25">
      <c r="A24" s="82" t="s">
        <v>87</v>
      </c>
      <c r="B24" s="75">
        <v>138345.35999999999</v>
      </c>
      <c r="C24" s="74"/>
      <c r="E24" s="5" t="s">
        <v>108</v>
      </c>
      <c r="F24" s="96">
        <v>59278.740000000005</v>
      </c>
      <c r="H24" s="95"/>
    </row>
    <row r="25" spans="1:8" ht="14.25" customHeight="1" x14ac:dyDescent="0.2">
      <c r="A25" s="2" t="s">
        <v>97</v>
      </c>
      <c r="B25" s="78">
        <v>523020.84</v>
      </c>
      <c r="E25" s="6" t="s">
        <v>109</v>
      </c>
      <c r="F25" s="79">
        <v>0</v>
      </c>
    </row>
    <row r="26" spans="1:8" ht="5.25" customHeight="1" x14ac:dyDescent="0.35">
      <c r="B26" s="97"/>
      <c r="C26" s="98"/>
      <c r="E26" s="5"/>
      <c r="F26" s="52"/>
    </row>
    <row r="27" spans="1:8" ht="14.25" customHeight="1" x14ac:dyDescent="0.2">
      <c r="A27" s="73" t="s">
        <v>110</v>
      </c>
      <c r="B27" s="99"/>
      <c r="C27" s="99">
        <f>SUM(B28:B30)</f>
        <v>1819724.36</v>
      </c>
      <c r="E27" s="5"/>
      <c r="F27" s="52"/>
    </row>
    <row r="28" spans="1:8" x14ac:dyDescent="0.2">
      <c r="A28" s="2" t="s">
        <v>111</v>
      </c>
      <c r="B28" s="75">
        <v>29905.5</v>
      </c>
      <c r="C28" s="99"/>
      <c r="E28" s="47" t="s">
        <v>112</v>
      </c>
      <c r="F28" s="52"/>
      <c r="G28" s="94">
        <f>SUM(F29)</f>
        <v>710.70999999999992</v>
      </c>
    </row>
    <row r="29" spans="1:8" x14ac:dyDescent="0.2">
      <c r="A29" s="2" t="s">
        <v>113</v>
      </c>
      <c r="B29" s="52">
        <v>0</v>
      </c>
      <c r="E29" s="5" t="s">
        <v>114</v>
      </c>
      <c r="F29" s="79">
        <v>710.70999999999992</v>
      </c>
      <c r="H29" s="71"/>
    </row>
    <row r="30" spans="1:8" ht="24" x14ac:dyDescent="0.2">
      <c r="A30" s="100" t="s">
        <v>115</v>
      </c>
      <c r="B30" s="79">
        <v>1789818.86</v>
      </c>
    </row>
    <row r="31" spans="1:8" x14ac:dyDescent="0.2">
      <c r="E31" s="101" t="s">
        <v>116</v>
      </c>
      <c r="G31" s="94">
        <f>SUM(F32)</f>
        <v>2089570.29</v>
      </c>
    </row>
    <row r="32" spans="1:8" x14ac:dyDescent="0.2">
      <c r="A32" s="73" t="s">
        <v>117</v>
      </c>
      <c r="B32" s="99"/>
      <c r="C32" s="19">
        <f>SUM(B33:B40)</f>
        <v>1326378.7400000002</v>
      </c>
      <c r="D32" s="71"/>
      <c r="E32" s="5" t="s">
        <v>118</v>
      </c>
      <c r="F32" s="93">
        <v>2089570.29</v>
      </c>
    </row>
    <row r="33" spans="1:8" ht="20.25" customHeight="1" x14ac:dyDescent="0.2">
      <c r="A33" s="2" t="s">
        <v>119</v>
      </c>
      <c r="B33" s="99">
        <v>462444.15000000008</v>
      </c>
      <c r="C33" s="19"/>
      <c r="E33" s="101" t="s">
        <v>120</v>
      </c>
      <c r="F33" s="96"/>
      <c r="G33" s="94">
        <f>SUM(F34)</f>
        <v>71770.05</v>
      </c>
    </row>
    <row r="34" spans="1:8" ht="12.75" customHeight="1" x14ac:dyDescent="0.2">
      <c r="A34" s="2" t="s">
        <v>121</v>
      </c>
      <c r="B34" s="75">
        <v>63982.9</v>
      </c>
      <c r="E34" s="6" t="s">
        <v>122</v>
      </c>
      <c r="F34" s="93">
        <v>71770.05</v>
      </c>
    </row>
    <row r="35" spans="1:8" ht="12.75" customHeight="1" x14ac:dyDescent="0.2">
      <c r="A35" s="2" t="s">
        <v>123</v>
      </c>
      <c r="B35" s="99">
        <v>425988.29000000004</v>
      </c>
      <c r="C35" s="99"/>
    </row>
    <row r="36" spans="1:8" ht="12.75" customHeight="1" x14ac:dyDescent="0.2">
      <c r="A36" s="2" t="s">
        <v>124</v>
      </c>
      <c r="B36" s="75">
        <v>14851.480000000001</v>
      </c>
      <c r="H36" s="102"/>
    </row>
    <row r="37" spans="1:8" ht="12.75" customHeight="1" x14ac:dyDescent="0.2">
      <c r="A37" s="2" t="s">
        <v>125</v>
      </c>
      <c r="B37" s="99">
        <v>192339.32</v>
      </c>
      <c r="C37" s="19"/>
      <c r="H37" s="103"/>
    </row>
    <row r="38" spans="1:8" ht="12.75" customHeight="1" x14ac:dyDescent="0.2">
      <c r="A38" s="2" t="s">
        <v>126</v>
      </c>
      <c r="B38" s="99">
        <v>29975.279999999999</v>
      </c>
      <c r="C38" s="19"/>
      <c r="H38" s="103"/>
    </row>
    <row r="39" spans="1:8" ht="12.75" customHeight="1" x14ac:dyDescent="0.2">
      <c r="A39" s="2" t="s">
        <v>127</v>
      </c>
      <c r="B39" s="99">
        <v>0</v>
      </c>
      <c r="C39" s="19"/>
      <c r="H39" s="11"/>
    </row>
    <row r="40" spans="1:8" ht="12.75" customHeight="1" x14ac:dyDescent="0.2">
      <c r="A40" s="2" t="s">
        <v>128</v>
      </c>
      <c r="B40" s="89">
        <v>136797.32</v>
      </c>
      <c r="C40" s="19"/>
      <c r="H40" s="71"/>
    </row>
    <row r="42" spans="1:8" x14ac:dyDescent="0.2">
      <c r="A42" s="73" t="s">
        <v>129</v>
      </c>
      <c r="C42" s="19">
        <f>SUM(B43:B44)</f>
        <v>256815.57</v>
      </c>
    </row>
    <row r="43" spans="1:8" x14ac:dyDescent="0.2">
      <c r="A43" s="2" t="s">
        <v>130</v>
      </c>
      <c r="B43" s="52">
        <v>14890.93</v>
      </c>
      <c r="H43" s="11"/>
    </row>
    <row r="44" spans="1:8" x14ac:dyDescent="0.2">
      <c r="A44" s="2" t="s">
        <v>131</v>
      </c>
      <c r="B44" s="104">
        <v>241924.64</v>
      </c>
    </row>
    <row r="45" spans="1:8" ht="4.5" customHeight="1" x14ac:dyDescent="0.2">
      <c r="D45" s="71"/>
    </row>
    <row r="46" spans="1:8" ht="12.75" customHeight="1" x14ac:dyDescent="0.2">
      <c r="A46" s="72" t="s">
        <v>132</v>
      </c>
      <c r="B46" s="105"/>
      <c r="C46" s="75">
        <f>SUM(C5:C45)</f>
        <v>17194072.009999998</v>
      </c>
      <c r="E46" s="7" t="s">
        <v>133</v>
      </c>
      <c r="F46" s="96"/>
      <c r="G46" s="19">
        <f>SUM(G5:G43)</f>
        <v>17311245.740000006</v>
      </c>
    </row>
    <row r="47" spans="1:8" x14ac:dyDescent="0.2">
      <c r="A47" s="72" t="str">
        <f>IF(C47=0,"","UTILIDAD DEL EJERCICIO")</f>
        <v>UTILIDAD DEL EJERCICIO</v>
      </c>
      <c r="B47" s="106"/>
      <c r="C47" s="75">
        <f>IF(SUM(-C46+G46)&lt;0,0,SUM(-C46+G46))</f>
        <v>117173.7300000079</v>
      </c>
      <c r="E47" s="107" t="str">
        <f>IF(G47=0,"","PERDIDA DEL EJERCICIO")</f>
        <v/>
      </c>
      <c r="G47" s="108">
        <f>IF(SUM(-G46+C46)&lt;0,0,SUM(-G46+C46))</f>
        <v>0</v>
      </c>
    </row>
    <row r="48" spans="1:8" ht="16.5" customHeight="1" thickBot="1" x14ac:dyDescent="0.25">
      <c r="A48" s="72" t="s">
        <v>134</v>
      </c>
      <c r="B48" s="109" t="s">
        <v>2</v>
      </c>
      <c r="C48" s="110">
        <f>+C46+C47</f>
        <v>17311245.740000006</v>
      </c>
      <c r="E48" s="111" t="s">
        <v>135</v>
      </c>
      <c r="F48" s="112" t="s">
        <v>2</v>
      </c>
      <c r="G48" s="110">
        <f>+G46+G47</f>
        <v>17311245.740000006</v>
      </c>
    </row>
    <row r="49" spans="1:8" ht="13.5" thickTop="1" x14ac:dyDescent="0.2">
      <c r="H49" s="108"/>
    </row>
    <row r="51" spans="1:8" ht="24" customHeight="1" x14ac:dyDescent="0.2"/>
    <row r="56" spans="1:8" x14ac:dyDescent="0.2">
      <c r="C56" s="19"/>
      <c r="G56" s="108"/>
      <c r="H56" s="11"/>
    </row>
    <row r="57" spans="1:8" x14ac:dyDescent="0.2">
      <c r="H57" s="11"/>
    </row>
    <row r="58" spans="1:8" x14ac:dyDescent="0.2">
      <c r="A58" s="113"/>
      <c r="B58" s="109"/>
      <c r="C58" s="112"/>
      <c r="F58" s="112"/>
      <c r="G58" s="112"/>
      <c r="H58" s="108"/>
    </row>
    <row r="59" spans="1:8" ht="15.75" x14ac:dyDescent="0.25">
      <c r="A59" s="114"/>
      <c r="B59" s="57"/>
      <c r="C59" s="57"/>
      <c r="E59" s="57"/>
      <c r="F59" s="114"/>
      <c r="G59" s="115"/>
    </row>
    <row r="60" spans="1:8" ht="15.75" x14ac:dyDescent="0.25">
      <c r="A60" s="114"/>
      <c r="C60" s="116"/>
      <c r="F60" s="114"/>
      <c r="G60" s="115"/>
    </row>
    <row r="61" spans="1:8" ht="15.75" x14ac:dyDescent="0.25">
      <c r="A61" s="115"/>
      <c r="D61" s="59"/>
      <c r="F61" s="115"/>
      <c r="G61" s="115"/>
    </row>
    <row r="62" spans="1:8" ht="15.75" x14ac:dyDescent="0.25">
      <c r="D62" s="59"/>
    </row>
    <row r="64" spans="1:8" ht="15.75" x14ac:dyDescent="0.2">
      <c r="D64" s="57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EST.RESULTADO  (BVES)</vt:lpstr>
      <vt:lpstr>'BALANCE (BVES)'!Área_de_impresión</vt:lpstr>
      <vt:lpstr>'EST.RESULTADO 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2021-10-29T15:26:58Z</cp:lastPrinted>
  <dcterms:created xsi:type="dcterms:W3CDTF">2021-10-29T15:16:53Z</dcterms:created>
  <dcterms:modified xsi:type="dcterms:W3CDTF">2021-10-29T15:28:15Z</dcterms:modified>
</cp:coreProperties>
</file>