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9. Septiembre\"/>
    </mc:Choice>
  </mc:AlternateContent>
  <xr:revisionPtr revIDLastSave="0" documentId="13_ncr:1_{EE0C2974-C7BA-4696-B50C-3EE868EB9E6F}" xr6:coauthVersionLast="47" xr6:coauthVersionMax="47" xr10:uidLastSave="{00000000-0000-0000-0000-000000000000}"/>
  <bookViews>
    <workbookView xWindow="-108" yWindow="-108" windowWidth="23256" windowHeight="12576" xr2:uid="{C5E8F89E-9A11-4BE8-845B-82FCCD0DE957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BG!$A$1:$E$55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29" i="2"/>
  <c r="D28" i="2"/>
  <c r="D30" i="2" s="1"/>
  <c r="D23" i="2"/>
  <c r="D20" i="2"/>
  <c r="D19" i="2"/>
  <c r="D18" i="2"/>
  <c r="D17" i="2"/>
  <c r="D21" i="2" s="1"/>
  <c r="D14" i="2"/>
  <c r="D13" i="2"/>
  <c r="D12" i="2"/>
  <c r="D11" i="2"/>
  <c r="D10" i="2"/>
  <c r="D9" i="2"/>
  <c r="D47" i="1"/>
  <c r="D31" i="1"/>
  <c r="D18" i="1"/>
  <c r="D15" i="1"/>
  <c r="D12" i="1"/>
  <c r="D25" i="2" l="1"/>
  <c r="D32" i="2" s="1"/>
  <c r="D36" i="2" s="1"/>
  <c r="D40" i="2" s="1"/>
  <c r="D38" i="1"/>
  <c r="D27" i="1"/>
  <c r="D34" i="1"/>
  <c r="D19" i="1"/>
  <c r="D39" i="1" l="1"/>
  <c r="D49" i="1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<sst xmlns="http://schemas.openxmlformats.org/spreadsheetml/2006/main" count="81" uniqueCount="76">
  <si>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</si>
  <si>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</si>
  <si>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</si>
  <si>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</si>
  <si>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</si>
  <si>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</si>
  <si>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</si>
  <si>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</si>
  <si>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</si>
  <si>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</si>
  <si>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</si>
  <si>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</si>
  <si>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</si>
  <si>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</si>
  <si>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</si>
  <si>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</si>
  <si>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</si>
  <si>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</si>
  <si>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</si>
  <si>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</si>
  <si>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</si>
  <si>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</si>
  <si>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</si>
  <si>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</si>
  <si>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</si>
  <si>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</si>
  <si>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</si>
  <si>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</si>
  <si>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</si>
  <si>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</si>
  <si>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</si>
  <si>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</si>
  <si>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</si>
  <si>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</si>
  <si>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</si>
  <si>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</si>
  <si>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</si>
  <si>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</si>
  <si>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</si>
  <si>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</si>
  <si>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</si>
  <si>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</si>
  <si>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</si>
  <si>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</si>
  <si>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</si>
  <si>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</si>
  <si>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</si>
  <si>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</si>
  <si>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</si>
  <si>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</si>
  <si>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</si>
  <si>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</si>
  <si>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</si>
  <si>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</si>
  <si>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</si>
  <si>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</si>
  <si>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</si>
  <si>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</si>
  <si>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</si>
  <si>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</si>
  <si>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</si>
  <si>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</si>
  <si>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</si>
  <si>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</si>
  <si>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</si>
  <si>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</si>
  <si>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</si>
  <si>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</si>
  <si>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</si>
  <si>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</si>
  <si>
    <t>Patrimonio Restringido</t>
  </si>
  <si>
    <t>Reserva Legal</t>
  </si>
  <si>
    <t>Resultado del Ejercicio Actual</t>
  </si>
  <si>
    <t>Resultados de Ejercicios Anteriores</t>
  </si>
  <si>
    <t>Estado de Resultados del 1 de Enero al 30 de Septiembre de 2021</t>
  </si>
  <si>
    <t>Balance General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</si>
</sst>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3" fillId="0" borderId="0" xfId="1" applyFont="1" applyFill="1"/>
    <xf numFmtId="164" fontId="13" fillId="0" borderId="0" xfId="1" applyFont="1" applyFill="1" applyBorder="1"/>
    <xf numFmtId="164" fontId="6" fillId="0" borderId="1" xfId="1" applyFont="1" applyFill="1" applyBorder="1"/>
    <xf numFmtId="164" fontId="5" fillId="0" borderId="1" xfId="1" applyFont="1" applyBorder="1"/>
    <xf numFmtId="164" fontId="5" fillId="0" borderId="3" xfId="1" applyFont="1" applyBorder="1"/>
  </cellXfs>
  <cellStyles count="6">
    <cellStyle name="Millares" xfId="1" builtinId="3"/>
    <cellStyle name="Millares 2" xfId="5" xr:uid="{2629E769-4F7A-4979-B61E-8C42BBB247B5}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1/Estados%20Financieros%20AVida/EF%20ATLANTIDA%20VI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1977">
          <cell r="K1977">
            <v>6574059.6200000001</v>
          </cell>
        </row>
        <row r="2932">
          <cell r="K2932">
            <v>1013246.49</v>
          </cell>
        </row>
        <row r="3198">
          <cell r="K3198">
            <v>19307559.399999999</v>
          </cell>
        </row>
        <row r="3621">
          <cell r="K3621">
            <v>1523398.48</v>
          </cell>
        </row>
        <row r="4183">
          <cell r="K4183">
            <v>6615.92</v>
          </cell>
        </row>
        <row r="4622">
          <cell r="K4622">
            <v>47504.93</v>
          </cell>
        </row>
        <row r="4632">
          <cell r="K4632">
            <v>5849.56</v>
          </cell>
        </row>
        <row r="4634">
          <cell r="K4634">
            <v>0</v>
          </cell>
        </row>
        <row r="4638">
          <cell r="K4638">
            <v>7933.61</v>
          </cell>
        </row>
        <row r="4642">
          <cell r="K4642">
            <v>0</v>
          </cell>
        </row>
        <row r="4644">
          <cell r="K4644">
            <v>0</v>
          </cell>
        </row>
        <row r="4647">
          <cell r="K4647">
            <v>1380765.64</v>
          </cell>
        </row>
        <row r="4726">
          <cell r="K4726">
            <v>7095.4</v>
          </cell>
        </row>
        <row r="4743">
          <cell r="K4743">
            <v>-21359832.5</v>
          </cell>
        </row>
        <row r="5191">
          <cell r="K5191">
            <v>-7520350.4199999999</v>
          </cell>
        </row>
        <row r="5618">
          <cell r="K5618">
            <v>-1553332.69</v>
          </cell>
        </row>
        <row r="6494">
          <cell r="K6494">
            <v>-227103.11</v>
          </cell>
        </row>
        <row r="6683">
          <cell r="K6683">
            <v>0</v>
          </cell>
        </row>
        <row r="7027">
          <cell r="K7027">
            <v>-495089.23</v>
          </cell>
        </row>
        <row r="7100">
          <cell r="K7100">
            <v>-6848.64</v>
          </cell>
        </row>
        <row r="7110">
          <cell r="K7110">
            <v>-10199.18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FCFC-562F-4078-AFDE-85C941163C79}">
  <sheetPr>
    <tabColor theme="0" tint="-0.249977111117893"/>
  </sheetPr>
  <dimension ref="A1:O1974"/>
  <sheetViews>
    <sheetView showGridLines="0" tabSelected="1" topLeftCell="A31" zoomScaleNormal="100" workbookViewId="0">
      <selection activeCell="F48" sqref="F48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75</v>
      </c>
      <c r="C2" s="4"/>
      <c r="D2" s="3"/>
      <c r="F2" s="3"/>
    </row>
    <row r="3" spans="1:11" ht="18" customHeight="1" x14ac:dyDescent="0.3">
      <c r="B3" s="4" t="s">
        <v>1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2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3</v>
      </c>
      <c r="D7" s="7"/>
      <c r="G7" s="8"/>
    </row>
    <row r="8" spans="1:11" s="6" customFormat="1" ht="12.9" customHeight="1" x14ac:dyDescent="0.2">
      <c r="A8" s="11" t="s">
        <v>4</v>
      </c>
      <c r="C8" s="8">
        <v>3192232.96</v>
      </c>
      <c r="D8" s="12"/>
      <c r="G8" s="8"/>
    </row>
    <row r="9" spans="1:11" s="6" customFormat="1" ht="12.9" customHeight="1" x14ac:dyDescent="0.2">
      <c r="A9" s="11" t="s">
        <v>5</v>
      </c>
      <c r="C9" s="13">
        <v>15225311.02</v>
      </c>
      <c r="D9" s="12"/>
      <c r="G9" s="8"/>
    </row>
    <row r="10" spans="1:11" s="6" customFormat="1" ht="12.9" customHeight="1" x14ac:dyDescent="0.2">
      <c r="A10" s="11" t="s">
        <v>6</v>
      </c>
      <c r="C10" s="13">
        <v>70548.78</v>
      </c>
      <c r="D10" s="8"/>
      <c r="G10" s="8"/>
    </row>
    <row r="11" spans="1:11" s="6" customFormat="1" ht="12.9" customHeight="1" x14ac:dyDescent="0.2">
      <c r="A11" s="11" t="s">
        <v>7</v>
      </c>
      <c r="C11" s="13">
        <v>11112180.380000001</v>
      </c>
      <c r="D11" s="8"/>
      <c r="G11" s="8"/>
    </row>
    <row r="12" spans="1:11" s="6" customFormat="1" ht="12.9" customHeight="1" x14ac:dyDescent="0.2">
      <c r="A12" s="5" t="s">
        <v>8</v>
      </c>
      <c r="C12" s="14"/>
      <c r="D12" s="15">
        <f>SUM(C8:C11)</f>
        <v>29600273.140000001</v>
      </c>
      <c r="G12" s="8"/>
      <c r="H12" s="16"/>
    </row>
    <row r="13" spans="1:11" s="6" customFormat="1" ht="12.9" customHeight="1" x14ac:dyDescent="0.2">
      <c r="A13" s="5" t="s">
        <v>9</v>
      </c>
      <c r="C13" s="12"/>
      <c r="D13" s="8"/>
      <c r="G13" s="8"/>
    </row>
    <row r="14" spans="1:11" s="6" customFormat="1" ht="12.9" customHeight="1" x14ac:dyDescent="0.2">
      <c r="A14" s="11" t="s">
        <v>10</v>
      </c>
      <c r="C14" s="17">
        <v>892172.4</v>
      </c>
      <c r="D14" s="12"/>
      <c r="G14" s="8"/>
    </row>
    <row r="15" spans="1:11" s="6" customFormat="1" ht="12.9" customHeight="1" x14ac:dyDescent="0.2">
      <c r="A15" s="5" t="s">
        <v>11</v>
      </c>
      <c r="C15" s="12"/>
      <c r="D15" s="15">
        <f>SUM(C14:C14)</f>
        <v>892172.4</v>
      </c>
      <c r="G15" s="8"/>
      <c r="H15" s="16"/>
      <c r="J15" s="18"/>
      <c r="K15" s="18"/>
    </row>
    <row r="16" spans="1:11" s="6" customFormat="1" ht="12.9" customHeight="1" x14ac:dyDescent="0.2">
      <c r="A16" s="5" t="s">
        <v>12</v>
      </c>
      <c r="C16" s="12"/>
      <c r="D16" s="8"/>
      <c r="H16" s="16"/>
    </row>
    <row r="17" spans="1:15" s="6" customFormat="1" ht="12.9" customHeight="1" x14ac:dyDescent="0.2">
      <c r="A17" s="6" t="s">
        <v>13</v>
      </c>
      <c r="C17" s="19">
        <v>50079.3</v>
      </c>
      <c r="D17" s="12"/>
    </row>
    <row r="18" spans="1:15" s="6" customFormat="1" ht="12.9" customHeight="1" x14ac:dyDescent="0.2">
      <c r="A18" s="20" t="s">
        <v>14</v>
      </c>
      <c r="C18" s="12"/>
      <c r="D18" s="21">
        <f>SUM(C17)</f>
        <v>50079.3</v>
      </c>
      <c r="G18" s="8"/>
    </row>
    <row r="19" spans="1:15" s="6" customFormat="1" ht="12.9" customHeight="1" thickBot="1" x14ac:dyDescent="0.25">
      <c r="A19" s="22" t="s">
        <v>15</v>
      </c>
      <c r="C19" s="12"/>
      <c r="D19" s="23">
        <f>+D12+D15+D18</f>
        <v>30542524.84</v>
      </c>
      <c r="I19" s="18"/>
    </row>
    <row r="20" spans="1:15" s="6" customFormat="1" ht="9.9" customHeight="1" thickTop="1" x14ac:dyDescent="0.2">
      <c r="A20" s="24" t="s">
        <v>16</v>
      </c>
      <c r="C20" s="12"/>
      <c r="D20" s="8"/>
    </row>
    <row r="21" spans="1:15" s="6" customFormat="1" ht="12.9" customHeight="1" x14ac:dyDescent="0.2">
      <c r="A21" s="5" t="s">
        <v>17</v>
      </c>
      <c r="C21" s="12"/>
      <c r="D21" s="8"/>
    </row>
    <row r="22" spans="1:15" s="6" customFormat="1" ht="12.9" customHeight="1" x14ac:dyDescent="0.2">
      <c r="A22" s="22" t="s">
        <v>18</v>
      </c>
      <c r="C22" s="12"/>
      <c r="D22" s="8"/>
      <c r="O22" s="25"/>
    </row>
    <row r="23" spans="1:15" s="6" customFormat="1" ht="12.9" customHeight="1" x14ac:dyDescent="0.2">
      <c r="A23" s="24" t="s">
        <v>19</v>
      </c>
      <c r="C23" s="26">
        <v>13.88</v>
      </c>
      <c r="D23" s="8"/>
    </row>
    <row r="24" spans="1:15" s="6" customFormat="1" ht="12.9" customHeight="1" x14ac:dyDescent="0.2">
      <c r="A24" s="11" t="s">
        <v>20</v>
      </c>
      <c r="C24" s="26">
        <v>555585.54</v>
      </c>
      <c r="D24" s="8"/>
      <c r="G24" s="8"/>
    </row>
    <row r="25" spans="1:15" s="6" customFormat="1" ht="12.9" customHeight="1" x14ac:dyDescent="0.2">
      <c r="A25" s="11" t="s">
        <v>21</v>
      </c>
      <c r="C25" s="26">
        <v>694348.64</v>
      </c>
      <c r="D25" s="8"/>
    </row>
    <row r="26" spans="1:15" s="6" customFormat="1" ht="12.9" customHeight="1" x14ac:dyDescent="0.2">
      <c r="A26" s="11" t="s">
        <v>22</v>
      </c>
      <c r="C26" s="26">
        <v>59559.25</v>
      </c>
      <c r="D26" s="8"/>
    </row>
    <row r="27" spans="1:15" s="6" customFormat="1" ht="12.9" customHeight="1" x14ac:dyDescent="0.2">
      <c r="A27" s="20" t="s">
        <v>23</v>
      </c>
      <c r="C27" s="14"/>
      <c r="D27" s="27">
        <f>SUM(C23:C26)</f>
        <v>1309507.31</v>
      </c>
    </row>
    <row r="28" spans="1:15" s="6" customFormat="1" ht="12.9" customHeight="1" x14ac:dyDescent="0.2">
      <c r="A28" s="20" t="s">
        <v>24</v>
      </c>
      <c r="C28" s="26"/>
      <c r="D28" s="12"/>
    </row>
    <row r="29" spans="1:15" s="6" customFormat="1" ht="12.9" customHeight="1" x14ac:dyDescent="0.2">
      <c r="A29" s="6" t="s">
        <v>25</v>
      </c>
      <c r="C29" s="26">
        <v>782479.35999999999</v>
      </c>
      <c r="D29" s="12"/>
    </row>
    <row r="30" spans="1:15" s="6" customFormat="1" ht="12.9" customHeight="1" x14ac:dyDescent="0.2">
      <c r="A30" s="24" t="s">
        <v>26</v>
      </c>
      <c r="C30" s="26">
        <v>28211.040000000001</v>
      </c>
      <c r="D30" s="12"/>
      <c r="G30" s="16"/>
    </row>
    <row r="31" spans="1:15" s="6" customFormat="1" ht="12.9" customHeight="1" x14ac:dyDescent="0.2">
      <c r="A31" s="20" t="s">
        <v>27</v>
      </c>
      <c r="C31" s="14"/>
      <c r="D31" s="27">
        <f>SUM(C29:C30)</f>
        <v>810690.4</v>
      </c>
    </row>
    <row r="32" spans="1:15" s="6" customFormat="1" ht="12.9" customHeight="1" x14ac:dyDescent="0.2">
      <c r="A32" s="20" t="s">
        <v>28</v>
      </c>
      <c r="C32" s="12"/>
      <c r="D32" s="12"/>
      <c r="F32" s="28"/>
    </row>
    <row r="33" spans="1:8" s="6" customFormat="1" ht="12.9" customHeight="1" x14ac:dyDescent="0.2">
      <c r="A33" s="6" t="s">
        <v>29</v>
      </c>
      <c r="C33" s="26">
        <v>369929.1</v>
      </c>
      <c r="D33" s="12"/>
      <c r="F33" s="25"/>
    </row>
    <row r="34" spans="1:8" s="6" customFormat="1" ht="12.9" customHeight="1" x14ac:dyDescent="0.2">
      <c r="A34" s="20" t="s">
        <v>30</v>
      </c>
      <c r="C34" s="14"/>
      <c r="D34" s="30">
        <f>SUM(C33:C33)</f>
        <v>369929.1</v>
      </c>
      <c r="G34" s="16"/>
      <c r="H34" s="29"/>
    </row>
    <row r="35" spans="1:8" s="6" customFormat="1" ht="12.9" customHeight="1" x14ac:dyDescent="0.2">
      <c r="A35" s="20" t="s">
        <v>31</v>
      </c>
      <c r="C35" s="12"/>
      <c r="D35" s="12"/>
    </row>
    <row r="36" spans="1:8" s="6" customFormat="1" ht="12.9" customHeight="1" x14ac:dyDescent="0.2">
      <c r="A36" s="6" t="s">
        <v>32</v>
      </c>
      <c r="C36" s="26">
        <v>14744014.560000001</v>
      </c>
    </row>
    <row r="37" spans="1:8" s="6" customFormat="1" ht="12.9" customHeight="1" x14ac:dyDescent="0.2">
      <c r="A37" s="6" t="s">
        <v>33</v>
      </c>
      <c r="C37" s="19">
        <v>598246.06999999995</v>
      </c>
    </row>
    <row r="38" spans="1:8" s="6" customFormat="1" ht="12.9" customHeight="1" x14ac:dyDescent="0.2">
      <c r="A38" s="20" t="s">
        <v>34</v>
      </c>
      <c r="C38" s="12"/>
      <c r="D38" s="31">
        <f>SUM(C36:C37)</f>
        <v>15342260.630000001</v>
      </c>
    </row>
    <row r="39" spans="1:8" s="6" customFormat="1" ht="12.9" customHeight="1" x14ac:dyDescent="0.2">
      <c r="A39" s="20" t="s">
        <v>35</v>
      </c>
      <c r="C39" s="12"/>
      <c r="D39" s="31">
        <f>+D27+D31+D34+D38</f>
        <v>17832387.440000001</v>
      </c>
    </row>
    <row r="40" spans="1:8" s="6" customFormat="1" ht="9.9" customHeight="1" x14ac:dyDescent="0.2">
      <c r="A40" s="6" t="s">
        <v>16</v>
      </c>
      <c r="C40" s="12"/>
      <c r="D40" s="8"/>
    </row>
    <row r="41" spans="1:8" s="6" customFormat="1" ht="12.9" customHeight="1" x14ac:dyDescent="0.2">
      <c r="A41" s="20" t="s">
        <v>36</v>
      </c>
      <c r="C41" s="12"/>
      <c r="D41" s="8"/>
    </row>
    <row r="42" spans="1:8" s="6" customFormat="1" ht="12.9" customHeight="1" x14ac:dyDescent="0.2">
      <c r="A42" s="6" t="s">
        <v>37</v>
      </c>
      <c r="C42" s="8">
        <v>11015000</v>
      </c>
      <c r="D42" s="12"/>
    </row>
    <row r="43" spans="1:8" s="6" customFormat="1" ht="12.9" customHeight="1" x14ac:dyDescent="0.2">
      <c r="A43" s="6" t="s">
        <v>71</v>
      </c>
      <c r="C43" s="8">
        <v>195742.71</v>
      </c>
      <c r="D43" s="12"/>
    </row>
    <row r="44" spans="1:8" s="6" customFormat="1" ht="12.9" customHeight="1" x14ac:dyDescent="0.2">
      <c r="A44" s="6" t="s">
        <v>70</v>
      </c>
      <c r="C44" s="8">
        <v>79693.56</v>
      </c>
      <c r="D44" s="12"/>
    </row>
    <row r="45" spans="1:8" s="6" customFormat="1" ht="12.9" customHeight="1" x14ac:dyDescent="0.2">
      <c r="A45" s="6" t="s">
        <v>72</v>
      </c>
      <c r="C45" s="8">
        <v>1298726.7199999988</v>
      </c>
      <c r="D45" s="12"/>
    </row>
    <row r="46" spans="1:8" s="6" customFormat="1" ht="12.9" customHeight="1" x14ac:dyDescent="0.2">
      <c r="A46" s="6" t="s">
        <v>73</v>
      </c>
      <c r="C46" s="17">
        <v>120974.41</v>
      </c>
      <c r="D46" s="12"/>
    </row>
    <row r="47" spans="1:8" s="6" customFormat="1" ht="12.9" customHeight="1" x14ac:dyDescent="0.2">
      <c r="A47" s="20" t="s">
        <v>38</v>
      </c>
      <c r="C47" s="12"/>
      <c r="D47" s="31">
        <f>SUM(C42:C46)</f>
        <v>12710137.4</v>
      </c>
    </row>
    <row r="48" spans="1:8" s="6" customFormat="1" ht="12.9" customHeight="1" x14ac:dyDescent="0.2">
      <c r="C48" s="12"/>
      <c r="D48" s="8"/>
    </row>
    <row r="49" spans="1:7" s="6" customFormat="1" ht="12.9" customHeight="1" thickBot="1" x14ac:dyDescent="0.25">
      <c r="A49" s="20" t="s">
        <v>39</v>
      </c>
      <c r="C49" s="12"/>
      <c r="D49" s="23">
        <f>+D39+D47</f>
        <v>30542524.840000004</v>
      </c>
      <c r="G49" s="32"/>
    </row>
    <row r="50" spans="1:7" s="6" customFormat="1" ht="12.9" customHeight="1" thickTop="1" x14ac:dyDescent="0.2"/>
    <row r="51" spans="1:7" s="6" customFormat="1" ht="18.899999999999999" customHeight="1" x14ac:dyDescent="0.2"/>
    <row r="52" spans="1:7" s="6" customFormat="1" ht="12.9" customHeight="1" x14ac:dyDescent="0.2"/>
    <row r="53" spans="1:7" s="6" customFormat="1" ht="12.9" customHeight="1" x14ac:dyDescent="0.2"/>
    <row r="54" spans="1:7" s="6" customFormat="1" ht="12.9" customHeight="1" x14ac:dyDescent="0.2">
      <c r="A54" s="33" t="s">
        <v>40</v>
      </c>
      <c r="D54" s="33" t="s">
        <v>41</v>
      </c>
    </row>
    <row r="55" spans="1:7" s="6" customFormat="1" ht="12.9" customHeight="1" x14ac:dyDescent="0.2">
      <c r="A55" s="28" t="s">
        <v>42</v>
      </c>
      <c r="D55" s="28" t="s">
        <v>43</v>
      </c>
    </row>
    <row r="56" spans="1:7" s="6" customFormat="1" ht="12.9" customHeight="1" x14ac:dyDescent="0.2"/>
    <row r="57" spans="1:7" s="6" customFormat="1" ht="12.9" customHeight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/>
    <row r="63" spans="1:7" s="6" customFormat="1" ht="12.9" customHeight="1" x14ac:dyDescent="0.2"/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>
      <c r="D68" s="8"/>
    </row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3">
      <c r="D164" s="8"/>
      <c r="E164"/>
    </row>
    <row r="165" spans="1:9" s="6" customFormat="1" ht="15" customHeight="1" x14ac:dyDescent="0.3">
      <c r="D165" s="8"/>
      <c r="E165"/>
    </row>
    <row r="166" spans="1:9" s="6" customFormat="1" ht="15" customHeight="1" x14ac:dyDescent="0.3">
      <c r="D166" s="8"/>
      <c r="E166"/>
    </row>
    <row r="167" spans="1:9" ht="15" customHeight="1" x14ac:dyDescent="0.3">
      <c r="A167" s="6"/>
      <c r="B167" s="6"/>
      <c r="C167" s="6"/>
      <c r="D167" s="8"/>
      <c r="F167" s="6"/>
      <c r="G167" s="6"/>
      <c r="I167" s="6"/>
    </row>
    <row r="168" spans="1:9" ht="15" customHeight="1" x14ac:dyDescent="0.3">
      <c r="A168" s="6"/>
      <c r="B168" s="6"/>
      <c r="C168" s="6"/>
      <c r="D168" s="8"/>
      <c r="F168" s="6"/>
      <c r="G168" s="6"/>
      <c r="I168" s="6"/>
    </row>
    <row r="169" spans="1:9" ht="15" customHeight="1" x14ac:dyDescent="0.3">
      <c r="A169" s="6"/>
      <c r="B169" s="6"/>
      <c r="C169" s="6"/>
      <c r="D169" s="8"/>
      <c r="F169" s="6"/>
    </row>
    <row r="170" spans="1:9" ht="15" customHeight="1" x14ac:dyDescent="0.3">
      <c r="A170" s="6"/>
      <c r="B170" s="6"/>
      <c r="C170" s="6"/>
      <c r="D170" s="8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B1974" s="6"/>
      <c r="C1974" s="6"/>
      <c r="D1974" s="8"/>
    </row>
  </sheetData>
  <printOptions horizontalCentered="1"/>
  <pageMargins left="0.51181102362204722" right="0.51181102362204722" top="0.43307086614173229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C36D-29A4-48FD-9050-05FB5441B558}">
  <sheetPr>
    <tabColor theme="0" tint="-0.249977111117893"/>
  </sheetPr>
  <dimension ref="A2:N1871"/>
  <sheetViews>
    <sheetView showGridLines="0" zoomScaleNormal="100" workbookViewId="0">
      <selection activeCell="G47" sqref="G47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60"/>
      <c r="C2" s="63" t="s">
        <v>0</v>
      </c>
      <c r="D2" s="63"/>
    </row>
    <row r="3" spans="1:9" ht="15" customHeight="1" x14ac:dyDescent="0.3">
      <c r="B3" s="61"/>
      <c r="C3" s="64" t="s">
        <v>74</v>
      </c>
      <c r="D3" s="64"/>
      <c r="I3" s="35"/>
    </row>
    <row r="4" spans="1:9" ht="15" customHeight="1" x14ac:dyDescent="0.3">
      <c r="B4" s="61"/>
      <c r="C4" s="64" t="s">
        <v>1</v>
      </c>
      <c r="D4" s="64"/>
      <c r="I4" s="36"/>
    </row>
    <row r="5" spans="1:9" ht="14.1" customHeight="1" x14ac:dyDescent="0.3">
      <c r="B5" s="37"/>
      <c r="C5" s="37"/>
      <c r="D5" s="38"/>
      <c r="I5" s="36"/>
    </row>
    <row r="6" spans="1:9" ht="14.1" customHeight="1" x14ac:dyDescent="0.3">
      <c r="B6" s="37"/>
      <c r="C6" s="37"/>
      <c r="D6" s="38"/>
      <c r="I6" s="36"/>
    </row>
    <row r="7" spans="1:9" ht="14.1" customHeight="1" x14ac:dyDescent="0.3">
      <c r="B7" s="37"/>
      <c r="C7" s="37"/>
      <c r="D7" s="38"/>
      <c r="I7" s="36"/>
    </row>
    <row r="8" spans="1:9" ht="14.1" customHeight="1" x14ac:dyDescent="0.3">
      <c r="B8" s="39" t="s">
        <v>44</v>
      </c>
      <c r="C8" s="20"/>
      <c r="D8" s="20"/>
      <c r="I8" s="36"/>
    </row>
    <row r="9" spans="1:9" ht="14.1" customHeight="1" x14ac:dyDescent="0.3">
      <c r="B9" s="39"/>
      <c r="C9" s="40" t="s">
        <v>45</v>
      </c>
      <c r="D9" s="65">
        <f>([1]Balanza!K4743*-1)-([1]Balanza!K4183)</f>
        <v>21353216.579999998</v>
      </c>
      <c r="I9" s="41"/>
    </row>
    <row r="10" spans="1:9" ht="14.1" customHeight="1" x14ac:dyDescent="0.3">
      <c r="B10" s="39"/>
      <c r="C10" s="40" t="s">
        <v>46</v>
      </c>
      <c r="D10" s="65">
        <f>([1]Balanza!K5191*-1)</f>
        <v>7520350.4199999999</v>
      </c>
      <c r="I10" s="42"/>
    </row>
    <row r="11" spans="1:9" ht="14.1" customHeight="1" x14ac:dyDescent="0.3">
      <c r="B11" s="39"/>
      <c r="C11" s="40" t="s">
        <v>47</v>
      </c>
      <c r="D11" s="65">
        <f>([1]Balanza!K5618*-1)</f>
        <v>1553332.69</v>
      </c>
      <c r="I11" s="35"/>
    </row>
    <row r="12" spans="1:9" ht="14.1" customHeight="1" x14ac:dyDescent="0.3">
      <c r="B12" s="39"/>
      <c r="C12" s="40" t="s">
        <v>48</v>
      </c>
      <c r="D12" s="65">
        <f>([1]Balanza!K6494*-1)</f>
        <v>227103.11</v>
      </c>
      <c r="I12" s="36"/>
    </row>
    <row r="13" spans="1:9" ht="14.1" customHeight="1" x14ac:dyDescent="0.3">
      <c r="A13" s="43"/>
      <c r="B13" s="6"/>
      <c r="C13" s="40" t="s">
        <v>49</v>
      </c>
      <c r="D13" s="65">
        <f>([1]Balanza!K7027*-1)</f>
        <v>495089.23</v>
      </c>
      <c r="E13" s="6"/>
      <c r="I13" s="36"/>
    </row>
    <row r="14" spans="1:9" s="6" customFormat="1" ht="14.1" customHeight="1" x14ac:dyDescent="0.3">
      <c r="B14" s="62" t="s">
        <v>50</v>
      </c>
      <c r="C14" s="62"/>
      <c r="D14" s="14">
        <f>SUM(D9:D13)</f>
        <v>31149092.030000001</v>
      </c>
      <c r="F14"/>
      <c r="G14" s="44"/>
      <c r="I14" s="36"/>
    </row>
    <row r="15" spans="1:9" s="6" customFormat="1" ht="14.1" customHeight="1" x14ac:dyDescent="0.3">
      <c r="D15" s="12"/>
      <c r="G15" s="25"/>
      <c r="I15" s="36"/>
    </row>
    <row r="16" spans="1:9" s="6" customFormat="1" ht="14.1" customHeight="1" x14ac:dyDescent="0.3">
      <c r="B16" s="39" t="s">
        <v>51</v>
      </c>
      <c r="C16" s="20"/>
      <c r="D16" s="8"/>
      <c r="G16" s="25"/>
      <c r="I16" s="41"/>
    </row>
    <row r="17" spans="1:9" s="6" customFormat="1" ht="14.1" customHeight="1" x14ac:dyDescent="0.3">
      <c r="B17" s="22"/>
      <c r="C17" s="40" t="s">
        <v>52</v>
      </c>
      <c r="D17" s="65">
        <f>([1]Balanza!K1977)</f>
        <v>6574059.6200000001</v>
      </c>
      <c r="F17" s="13"/>
      <c r="G17" s="25"/>
      <c r="I17" s="36"/>
    </row>
    <row r="18" spans="1:9" s="6" customFormat="1" ht="14.1" customHeight="1" x14ac:dyDescent="0.3">
      <c r="A18" s="45"/>
      <c r="B18" s="22"/>
      <c r="C18" s="40" t="s">
        <v>53</v>
      </c>
      <c r="D18" s="65">
        <f>([1]Balanza!K2932)</f>
        <v>1013246.49</v>
      </c>
      <c r="F18" s="13"/>
      <c r="G18" s="25"/>
      <c r="I18" s="36"/>
    </row>
    <row r="19" spans="1:9" s="6" customFormat="1" ht="14.1" customHeight="1" x14ac:dyDescent="0.3">
      <c r="A19" s="45"/>
      <c r="B19" s="22"/>
      <c r="C19" s="40" t="s">
        <v>54</v>
      </c>
      <c r="D19" s="65">
        <f>([1]Balanza!K3198)</f>
        <v>19307559.399999999</v>
      </c>
      <c r="F19" s="13"/>
      <c r="G19" s="25"/>
      <c r="I19" s="36"/>
    </row>
    <row r="20" spans="1:9" s="6" customFormat="1" ht="14.1" customHeight="1" x14ac:dyDescent="0.3">
      <c r="A20" s="45"/>
      <c r="B20" s="22"/>
      <c r="C20" s="40" t="s">
        <v>55</v>
      </c>
      <c r="D20" s="65">
        <f>([1]Balanza!K3621)</f>
        <v>1523398.48</v>
      </c>
      <c r="F20" s="13"/>
      <c r="G20" s="25"/>
      <c r="I20" s="46"/>
    </row>
    <row r="21" spans="1:9" s="6" customFormat="1" ht="14.1" customHeight="1" x14ac:dyDescent="0.3">
      <c r="A21" s="43"/>
      <c r="B21" s="62" t="s">
        <v>56</v>
      </c>
      <c r="C21" s="62"/>
      <c r="D21" s="47">
        <f>SUM(D17:D20)</f>
        <v>28418263.989999998</v>
      </c>
      <c r="G21" s="25"/>
      <c r="I21" s="46"/>
    </row>
    <row r="22" spans="1:9" s="6" customFormat="1" ht="14.1" customHeight="1" x14ac:dyDescent="0.3">
      <c r="A22" s="48"/>
      <c r="C22" s="40"/>
      <c r="D22" s="66"/>
      <c r="G22" s="25"/>
      <c r="I22" s="46"/>
    </row>
    <row r="23" spans="1:9" s="6" customFormat="1" ht="14.1" customHeight="1" x14ac:dyDescent="0.3">
      <c r="A23" s="43"/>
      <c r="B23" s="62" t="s">
        <v>57</v>
      </c>
      <c r="C23" s="62"/>
      <c r="D23" s="15">
        <f>([1]Balanza!K4632)+([1]Balanza!K4634)+([1]Balanza!K4638)+([1]Balanza!K4642)</f>
        <v>13783.17</v>
      </c>
      <c r="G23" s="25"/>
      <c r="I23" s="36"/>
    </row>
    <row r="24" spans="1:9" s="6" customFormat="1" ht="14.1" customHeight="1" x14ac:dyDescent="0.3">
      <c r="A24" s="48"/>
      <c r="C24" s="40"/>
      <c r="D24" s="66"/>
      <c r="G24" s="25"/>
      <c r="I24" s="36"/>
    </row>
    <row r="25" spans="1:9" s="6" customFormat="1" ht="14.1" customHeight="1" x14ac:dyDescent="0.3">
      <c r="A25" s="48"/>
      <c r="B25" s="62" t="s">
        <v>58</v>
      </c>
      <c r="C25" s="62"/>
      <c r="D25" s="49">
        <f>+D14-D21-D23</f>
        <v>2717044.8700000029</v>
      </c>
      <c r="G25" s="25"/>
      <c r="I25" s="41"/>
    </row>
    <row r="26" spans="1:9" s="6" customFormat="1" ht="14.1" customHeight="1" x14ac:dyDescent="0.3">
      <c r="A26" s="48"/>
      <c r="C26" s="40"/>
      <c r="D26" s="66"/>
      <c r="F26" s="25"/>
      <c r="G26" s="25"/>
      <c r="I26" s="41"/>
    </row>
    <row r="27" spans="1:9" s="6" customFormat="1" ht="14.1" customHeight="1" x14ac:dyDescent="0.3">
      <c r="A27" s="48"/>
      <c r="B27" s="39" t="s">
        <v>59</v>
      </c>
      <c r="C27" s="40"/>
      <c r="D27" s="66"/>
      <c r="F27" s="25"/>
      <c r="G27" s="25"/>
      <c r="I27" s="46"/>
    </row>
    <row r="28" spans="1:9" s="6" customFormat="1" ht="14.1" customHeight="1" x14ac:dyDescent="0.3">
      <c r="A28" s="48"/>
      <c r="C28" s="40" t="s">
        <v>60</v>
      </c>
      <c r="D28" s="65">
        <f>([1]Balanza!K4622)+([1]Balanza!K4644)</f>
        <v>47504.93</v>
      </c>
      <c r="E28" s="50"/>
      <c r="F28" s="25"/>
      <c r="G28" s="25"/>
      <c r="I28" s="51"/>
    </row>
    <row r="29" spans="1:9" s="6" customFormat="1" ht="14.1" customHeight="1" x14ac:dyDescent="0.3">
      <c r="A29" s="48"/>
      <c r="C29" s="40" t="s">
        <v>61</v>
      </c>
      <c r="D29" s="65">
        <f>([1]Balanza!K4647)-D38</f>
        <v>1008934.8999999999</v>
      </c>
      <c r="E29" s="50"/>
      <c r="G29" s="25"/>
      <c r="I29" s="36"/>
    </row>
    <row r="30" spans="1:9" s="6" customFormat="1" ht="14.1" customHeight="1" x14ac:dyDescent="0.3">
      <c r="B30" s="62" t="s">
        <v>62</v>
      </c>
      <c r="C30" s="62"/>
      <c r="D30" s="67">
        <f>SUM(D28:D29)</f>
        <v>1056439.8299999998</v>
      </c>
      <c r="E30" s="50"/>
      <c r="G30" s="25"/>
      <c r="I30" s="36"/>
    </row>
    <row r="31" spans="1:9" s="6" customFormat="1" ht="14.1" customHeight="1" x14ac:dyDescent="0.3">
      <c r="B31" s="62"/>
      <c r="C31" s="62"/>
      <c r="D31" s="27"/>
      <c r="E31" s="50"/>
      <c r="G31" s="25"/>
      <c r="I31" s="52"/>
    </row>
    <row r="32" spans="1:9" s="6" customFormat="1" ht="14.1" customHeight="1" x14ac:dyDescent="0.3">
      <c r="B32" s="20" t="s">
        <v>63</v>
      </c>
      <c r="D32" s="68">
        <f>+D25-D30</f>
        <v>1660605.0400000031</v>
      </c>
      <c r="G32" s="25"/>
      <c r="I32" s="53"/>
    </row>
    <row r="33" spans="1:11" s="6" customFormat="1" ht="14.1" customHeight="1" x14ac:dyDescent="0.3">
      <c r="D33" s="12"/>
      <c r="G33" s="25"/>
      <c r="I33" s="53"/>
    </row>
    <row r="34" spans="1:11" s="6" customFormat="1" ht="14.1" customHeight="1" x14ac:dyDescent="0.3">
      <c r="B34" s="20" t="s">
        <v>64</v>
      </c>
      <c r="D34" s="54">
        <f>([1]Balanza!K6683*-1)+([1]Balanza!K7100*-1)+([1]Balanza!K7110*-1)-([1]Balanza!K4726)</f>
        <v>9952.42</v>
      </c>
      <c r="G34" s="25"/>
      <c r="I34" s="53"/>
    </row>
    <row r="35" spans="1:11" s="6" customFormat="1" ht="14.1" customHeight="1" x14ac:dyDescent="0.3">
      <c r="B35" s="20"/>
      <c r="D35" s="12"/>
      <c r="I35" s="53"/>
    </row>
    <row r="36" spans="1:11" s="6" customFormat="1" ht="14.1" customHeight="1" x14ac:dyDescent="0.3">
      <c r="B36" s="20" t="s">
        <v>65</v>
      </c>
      <c r="D36" s="27">
        <f>+D32+D34</f>
        <v>1670557.460000003</v>
      </c>
      <c r="I36" s="53"/>
    </row>
    <row r="37" spans="1:11" s="6" customFormat="1" ht="14.1" customHeight="1" x14ac:dyDescent="0.3">
      <c r="B37" s="20"/>
      <c r="D37" s="12"/>
      <c r="I37" s="53"/>
    </row>
    <row r="38" spans="1:11" s="6" customFormat="1" ht="14.1" customHeight="1" x14ac:dyDescent="0.3">
      <c r="B38" s="20" t="s">
        <v>66</v>
      </c>
      <c r="D38" s="19">
        <v>371830.74</v>
      </c>
      <c r="I38" s="53"/>
    </row>
    <row r="39" spans="1:11" s="6" customFormat="1" ht="14.1" customHeight="1" x14ac:dyDescent="0.3">
      <c r="D39" s="12"/>
      <c r="G39" s="44"/>
      <c r="I39" s="46"/>
    </row>
    <row r="40" spans="1:11" s="6" customFormat="1" ht="14.1" customHeight="1" thickBot="1" x14ac:dyDescent="0.25">
      <c r="A40" s="48"/>
      <c r="B40" s="55" t="s">
        <v>67</v>
      </c>
      <c r="D40" s="69">
        <f>+D36-D38</f>
        <v>1298726.720000003</v>
      </c>
      <c r="F40" s="26"/>
      <c r="G40" s="18"/>
      <c r="K40" s="25"/>
    </row>
    <row r="41" spans="1:11" s="6" customFormat="1" ht="14.1" customHeight="1" thickTop="1" x14ac:dyDescent="0.2">
      <c r="D41" s="56"/>
      <c r="K41" s="25"/>
    </row>
    <row r="42" spans="1:11" s="6" customFormat="1" ht="12.9" customHeight="1" x14ac:dyDescent="0.2">
      <c r="D42" s="27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57" t="s">
        <v>68</v>
      </c>
      <c r="D48" s="33" t="s">
        <v>41</v>
      </c>
    </row>
    <row r="49" spans="3:7" s="6" customFormat="1" ht="12.9" customHeight="1" x14ac:dyDescent="0.2">
      <c r="C49" s="58" t="s">
        <v>69</v>
      </c>
      <c r="D49" s="28" t="s">
        <v>43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59"/>
    </row>
    <row r="54" spans="3:7" s="6" customFormat="1" ht="12.9" customHeight="1" x14ac:dyDescent="0.2">
      <c r="D54" s="25"/>
      <c r="G54" s="59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cp:lastPrinted>2021-10-05T15:10:53Z</cp:lastPrinted>
  <dcterms:created xsi:type="dcterms:W3CDTF">2021-09-02T21:24:32Z</dcterms:created>
  <dcterms:modified xsi:type="dcterms:W3CDTF">2021-10-05T15:13:00Z</dcterms:modified>
</cp:coreProperties>
</file>