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https://pentagonosa-my.sharepoint.com/personal/oscar_muller_factorajepentagono_com/Documents/Documentos/Müller/Fondeo/SGB/BVES/Publicacion EEFF/2021/"/>
    </mc:Choice>
  </mc:AlternateContent>
  <xr:revisionPtr revIDLastSave="2" documentId="8_{0BF80B21-1677-4386-B4A3-38C267E82120}" xr6:coauthVersionLast="47" xr6:coauthVersionMax="47" xr10:uidLastSave="{0D1B8702-FBC5-4389-831A-C9A90DD85DF0}"/>
  <bookViews>
    <workbookView xWindow="-120" yWindow="-120" windowWidth="20730" windowHeight="11160" tabRatio="500" activeTab="1" xr2:uid="{00000000-000D-0000-FFFF-FFFF00000000}"/>
  </bookViews>
  <sheets>
    <sheet name="Balance" sheetId="1" r:id="rId1"/>
    <sheet name="Resultado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8" i="1" l="1"/>
  <c r="E19" i="2"/>
  <c r="E30" i="1"/>
  <c r="E17" i="1"/>
  <c r="E9" i="1"/>
  <c r="E15" i="2"/>
  <c r="E47" i="1"/>
  <c r="E41" i="1"/>
  <c r="E48" i="1"/>
  <c r="E27" i="1"/>
  <c r="E20" i="2"/>
  <c r="E27" i="2"/>
  <c r="E30" i="2"/>
</calcChain>
</file>

<file path=xl/sharedStrings.xml><?xml version="1.0" encoding="utf-8"?>
<sst xmlns="http://schemas.openxmlformats.org/spreadsheetml/2006/main" count="128" uniqueCount="117">
  <si>
    <t>PENTAGONO S.A. DE C.V</t>
  </si>
  <si>
    <t>1-0-00-00-00-00</t>
  </si>
  <si>
    <t>ACTIVOS</t>
  </si>
  <si>
    <t>1-1-00-00-00-00</t>
  </si>
  <si>
    <t>ACTIVOS CORRIENTES</t>
  </si>
  <si>
    <t>1-1-01-00-00-00</t>
  </si>
  <si>
    <t>EFECTIVO Y EQUIVALENTES DE EFECTIVO</t>
  </si>
  <si>
    <t>1-1-02-00-00-00</t>
  </si>
  <si>
    <t>CUENTAS POR COBRAR</t>
  </si>
  <si>
    <t>1-1-03-00-00-00</t>
  </si>
  <si>
    <t>DEUDORES POR  FACTORAJE</t>
  </si>
  <si>
    <t>1-1-05-00-00-00</t>
  </si>
  <si>
    <t>CUENTAS POR COBRAR RELACIONADAS - C.P.</t>
  </si>
  <si>
    <t>1-1-10-00-00-00</t>
  </si>
  <si>
    <t>GASTOS PAGADOS POR ANTICIPADO</t>
  </si>
  <si>
    <t>1-1-11-00-00-00</t>
  </si>
  <si>
    <t>PRESTAMOS</t>
  </si>
  <si>
    <t>1-2-00-00-00-00</t>
  </si>
  <si>
    <t>ACTIVOS NO CORRIENTES</t>
  </si>
  <si>
    <t>1-2-01-00-00-00</t>
  </si>
  <si>
    <t>PROPIEDAD, PLANTA Y EQUIPO</t>
  </si>
  <si>
    <t>1-2-02-00-00-00</t>
  </si>
  <si>
    <t>PROPIEDADES DE INVERSION</t>
  </si>
  <si>
    <t>1-2-03-00-00-00</t>
  </si>
  <si>
    <t>ACTIVOS INTANGIBLES</t>
  </si>
  <si>
    <t>1-2-04-00-00-00</t>
  </si>
  <si>
    <t>INVERSIONES A LARGO PLAZO</t>
  </si>
  <si>
    <t>1-2-05-00-00-00</t>
  </si>
  <si>
    <t>IMPUESTO SOBRE LA GANANCIA DIFERIDO - ACTIVO</t>
  </si>
  <si>
    <t>1-2-06-00-00-00</t>
  </si>
  <si>
    <t>CUENTAS POR COBRAR A LARGO PLAZO</t>
  </si>
  <si>
    <t>1-2-09-00-00-00</t>
  </si>
  <si>
    <t>ACTIVOS EN GARANTIA</t>
  </si>
  <si>
    <t>1-2-10-00-00-00</t>
  </si>
  <si>
    <t>OTROS ACTIVOS NO CORRIENTES</t>
  </si>
  <si>
    <t>2-0-00-00-00-00</t>
  </si>
  <si>
    <t>PASIVO</t>
  </si>
  <si>
    <t>2-1-00-00-00-00</t>
  </si>
  <si>
    <t>PASIVO CORRIENTE</t>
  </si>
  <si>
    <t>2-1-01-00-00-00</t>
  </si>
  <si>
    <t>OBLIGACIONES FINANCIERAS A CORTO PLAZO</t>
  </si>
  <si>
    <t>2-1-02-00-00-00</t>
  </si>
  <si>
    <t>CUENTAS Y DOCUMENTOS POR PAGAR</t>
  </si>
  <si>
    <t>2-1-05-00-00-00</t>
  </si>
  <si>
    <t>RETENCIONES</t>
  </si>
  <si>
    <t>2-1-06-00-00-00</t>
  </si>
  <si>
    <t>BENEFICIOS A EMPLEADOS POR PAGAR - C.P.</t>
  </si>
  <si>
    <t>2-1-07-00-00-00</t>
  </si>
  <si>
    <t>IMPUESTO A LA GANANCIA POR PAGAR</t>
  </si>
  <si>
    <t>2-1-09-00-00-00</t>
  </si>
  <si>
    <t>INGRESOS DIFERIDOS</t>
  </si>
  <si>
    <t>2-2-00-00-00-00</t>
  </si>
  <si>
    <t>PASIVO NO CORREIENTE</t>
  </si>
  <si>
    <t>2-2-01-00-00-00</t>
  </si>
  <si>
    <t>OBLIGACIONES FINANCIERAS A L.P.</t>
  </si>
  <si>
    <t>2-2-05-00-00-00</t>
  </si>
  <si>
    <t>BENEFICIOS A EMPLEADOS POR PAGAR - L.P.</t>
  </si>
  <si>
    <t>3-1-00-00-00-00</t>
  </si>
  <si>
    <t>PATRIMONIO DE LOS ACCIONISTAS</t>
  </si>
  <si>
    <t>3-1-01-00-00-00</t>
  </si>
  <si>
    <t>CAPITAL SOCIAL</t>
  </si>
  <si>
    <t>3-1-02-00-00-00</t>
  </si>
  <si>
    <t>UTILIDADES ACUMULADAS</t>
  </si>
  <si>
    <t>3-1-03-00-00-00</t>
  </si>
  <si>
    <t>UTILIDADES RESTRINGIDAS</t>
  </si>
  <si>
    <t>4-1-02-00-00-00</t>
  </si>
  <si>
    <t>COSTOS DE FINANCIACION</t>
  </si>
  <si>
    <t>4-2-00-00-00-00</t>
  </si>
  <si>
    <t>GASTO DE OPERACIÓN</t>
  </si>
  <si>
    <t>4-2-02-00-00-00</t>
  </si>
  <si>
    <t>4-2-03-00-00-00</t>
  </si>
  <si>
    <t>GASTO DE ADMINISTRACION</t>
  </si>
  <si>
    <t>4-3-00-00-00-00</t>
  </si>
  <si>
    <t>GASTOS NO DE OPERACIÓN</t>
  </si>
  <si>
    <t>4-3-02-00-00-00</t>
  </si>
  <si>
    <t>OTROS GASTOS</t>
  </si>
  <si>
    <t>5-0-00-00-00-00</t>
  </si>
  <si>
    <t>5-1-00-00-00-00</t>
  </si>
  <si>
    <t>INGRESOS DE OPERACIÓN</t>
  </si>
  <si>
    <t>5-1-02-00-00-00</t>
  </si>
  <si>
    <t>5-2-00-00-00-00</t>
  </si>
  <si>
    <t>INGRESOS NO DE OPERACIÓN</t>
  </si>
  <si>
    <t>5-2-01-00-00-00</t>
  </si>
  <si>
    <t>OTROS INGRESOS Y PRODUCTOS</t>
  </si>
  <si>
    <t>TOTAL ACTIVOS</t>
  </si>
  <si>
    <t>TOTAL PATRIMONIO DE LOS ACCIONISTAS</t>
  </si>
  <si>
    <t>TOTAL PASIVO Y PATRIMONIO</t>
  </si>
  <si>
    <t>INGRESOS POR SERVICIOS FINANCIEROS</t>
  </si>
  <si>
    <t>Menos:</t>
  </si>
  <si>
    <t>MARGEN BRUTO</t>
  </si>
  <si>
    <t>GASTOS POR SERVICIOS FINANCIEROS</t>
  </si>
  <si>
    <t>Mas:</t>
  </si>
  <si>
    <t>UTILIDAD ANTES DE RESERVA E IMPUESTO</t>
  </si>
  <si>
    <t>RESERVA LEGAL</t>
  </si>
  <si>
    <t>IMPUESTO SOBRE LA RENTA</t>
  </si>
  <si>
    <t>UTILIDAD DEL PERIODO</t>
  </si>
  <si>
    <t>En Dólares de los Estados Unidos de América</t>
  </si>
  <si>
    <t>Representante legal</t>
  </si>
  <si>
    <t>(En Dólares de los Estados Unidos de América)</t>
  </si>
  <si>
    <t>3-0-00-00-00-00</t>
  </si>
  <si>
    <t>PATRIMONIO</t>
  </si>
  <si>
    <t>TOTAL PASIVO</t>
  </si>
  <si>
    <t>INGRESOS</t>
  </si>
  <si>
    <t>US$</t>
  </si>
  <si>
    <t>1-2-11-00-00-00</t>
  </si>
  <si>
    <t>PRESTAMOS A LARGO PLAZO</t>
  </si>
  <si>
    <t>TEL. 22643363</t>
  </si>
  <si>
    <t>Paseo General Escalón</t>
  </si>
  <si>
    <t>C.Comercial Villas Españolas</t>
  </si>
  <si>
    <t>Tel. 22643363</t>
  </si>
  <si>
    <t>Lic. Juan Manuel Hernández Quintero</t>
  </si>
  <si>
    <t xml:space="preserve"> Contador</t>
  </si>
  <si>
    <t>Inscripción No. 7958</t>
  </si>
  <si>
    <t>Ing. Guillermo Miguel Saca Silhy</t>
  </si>
  <si>
    <t>Estado de Situación Financiera al 31 de Julio  de 2021</t>
  </si>
  <si>
    <t>Estado de resultados del 01 de enero al 31 de julio de 2021</t>
  </si>
  <si>
    <t>UTILIDAD DE OPERACIÓN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</si>
</sst>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h\:mm\:ss\ AM/PM"/>
  </numFmts>
  <fonts count="10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b/>
      <sz val="12.75"/>
      <color indexed="8"/>
      <name val="Arial"/>
      <family val="2"/>
    </font>
    <font>
      <sz val="11.25"/>
      <color indexed="8"/>
      <name val="Arial"/>
      <family val="2"/>
    </font>
    <font>
      <sz val="9.75"/>
      <color indexed="8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1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top"/>
    </xf>
    <xf numFmtId="164" fontId="1" fillId="0" borderId="0" applyFont="0" applyFill="0" applyBorder="0" applyAlignment="0" applyProtection="0">
      <alignment vertical="top"/>
    </xf>
    <xf numFmtId="0" fontId="9" fillId="0" borderId="0"/>
  </cellStyleXfs>
  <cellXfs count="54">
    <xf numFmtId="0" fontId="0" fillId="0" borderId="0" xfId="0">
      <alignment vertical="top"/>
    </xf>
    <xf numFmtId="0" fontId="3" fillId="0" borderId="0" xfId="0" applyFont="1" applyAlignment="1">
      <alignment horizontal="right" vertical="top" wrapText="1" readingOrder="1"/>
    </xf>
    <xf numFmtId="14" fontId="3" fillId="0" borderId="0" xfId="0" applyNumberFormat="1" applyFont="1" applyAlignment="1">
      <alignment horizontal="left" vertical="top"/>
    </xf>
    <xf numFmtId="165" fontId="3" fillId="0" borderId="0" xfId="0" applyNumberFormat="1" applyFont="1" applyAlignment="1">
      <alignment horizontal="left" vertical="top"/>
    </xf>
    <xf numFmtId="3" fontId="3" fillId="0" borderId="0" xfId="0" applyNumberFormat="1" applyFont="1" applyAlignment="1">
      <alignment horizontal="left"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6" fillId="0" borderId="0" xfId="0" applyFont="1" applyAlignment="1">
      <alignment horizontal="right" vertical="top" wrapText="1" readingOrder="1"/>
    </xf>
    <xf numFmtId="0" fontId="7" fillId="0" borderId="0" xfId="0" applyFont="1" applyAlignment="1">
      <alignment vertical="top"/>
    </xf>
    <xf numFmtId="4" fontId="7" fillId="0" borderId="0" xfId="0" applyNumberFormat="1" applyFont="1" applyAlignment="1">
      <alignment horizontal="right" vertical="top"/>
    </xf>
    <xf numFmtId="4" fontId="7" fillId="0" borderId="1" xfId="0" applyNumberFormat="1" applyFont="1" applyBorder="1" applyAlignment="1">
      <alignment horizontal="right" vertical="top"/>
    </xf>
    <xf numFmtId="0" fontId="6" fillId="0" borderId="0" xfId="0" applyFont="1" applyAlignment="1">
      <alignment horizontal="left" vertical="top"/>
    </xf>
    <xf numFmtId="4" fontId="6" fillId="0" borderId="0" xfId="0" applyNumberFormat="1" applyFont="1" applyAlignment="1">
      <alignment horizontal="right" vertical="top"/>
    </xf>
    <xf numFmtId="0" fontId="6" fillId="0" borderId="0" xfId="0" applyFont="1" applyAlignment="1">
      <alignment horizontal="left" wrapText="1"/>
    </xf>
    <xf numFmtId="4" fontId="6" fillId="0" borderId="0" xfId="0" applyNumberFormat="1" applyFont="1" applyAlignment="1">
      <alignment horizontal="right" wrapText="1"/>
    </xf>
    <xf numFmtId="4" fontId="6" fillId="0" borderId="2" xfId="0" applyNumberFormat="1" applyFont="1" applyBorder="1" applyAlignment="1">
      <alignment horizontal="right" wrapText="1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left"/>
    </xf>
    <xf numFmtId="4" fontId="6" fillId="0" borderId="0" xfId="0" applyNumberFormat="1" applyFont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6" fillId="0" borderId="2" xfId="0" applyNumberFormat="1" applyFont="1" applyBorder="1" applyAlignment="1">
      <alignment horizontal="right"/>
    </xf>
    <xf numFmtId="0" fontId="6" fillId="0" borderId="0" xfId="0" applyFont="1" applyAlignment="1">
      <alignment horizontal="left" vertical="center"/>
    </xf>
    <xf numFmtId="4" fontId="6" fillId="0" borderId="0" xfId="0" applyNumberFormat="1" applyFont="1" applyAlignment="1">
      <alignment horizontal="right" vertical="center"/>
    </xf>
    <xf numFmtId="0" fontId="2" fillId="0" borderId="0" xfId="0" applyFont="1" applyBorder="1" applyAlignment="1">
      <alignment horizontal="center" vertical="top"/>
    </xf>
    <xf numFmtId="0" fontId="0" fillId="0" borderId="0" xfId="0" applyBorder="1">
      <alignment vertical="top"/>
    </xf>
    <xf numFmtId="0" fontId="0" fillId="2" borderId="4" xfId="0" applyFill="1" applyBorder="1">
      <alignment vertical="top"/>
    </xf>
    <xf numFmtId="0" fontId="2" fillId="2" borderId="5" xfId="0" applyFont="1" applyFill="1" applyBorder="1" applyAlignment="1">
      <alignment horizontal="left" vertical="top"/>
    </xf>
    <xf numFmtId="0" fontId="0" fillId="2" borderId="5" xfId="0" applyFill="1" applyBorder="1">
      <alignment vertical="top"/>
    </xf>
    <xf numFmtId="0" fontId="0" fillId="2" borderId="6" xfId="0" applyFill="1" applyBorder="1">
      <alignment vertical="top"/>
    </xf>
    <xf numFmtId="0" fontId="0" fillId="2" borderId="7" xfId="0" applyFill="1" applyBorder="1">
      <alignment vertical="top"/>
    </xf>
    <xf numFmtId="0" fontId="3" fillId="2" borderId="0" xfId="0" applyFont="1" applyFill="1" applyBorder="1" applyAlignment="1">
      <alignment horizontal="left" vertical="top"/>
    </xf>
    <xf numFmtId="0" fontId="0" fillId="2" borderId="0" xfId="0" applyFill="1" applyBorder="1">
      <alignment vertical="top"/>
    </xf>
    <xf numFmtId="0" fontId="0" fillId="2" borderId="8" xfId="0" applyFill="1" applyBorder="1">
      <alignment vertical="top"/>
    </xf>
    <xf numFmtId="0" fontId="0" fillId="2" borderId="9" xfId="0" applyFill="1" applyBorder="1">
      <alignment vertical="top"/>
    </xf>
    <xf numFmtId="0" fontId="3" fillId="2" borderId="1" xfId="0" applyFont="1" applyFill="1" applyBorder="1" applyAlignment="1">
      <alignment horizontal="left" vertical="top"/>
    </xf>
    <xf numFmtId="0" fontId="0" fillId="2" borderId="1" xfId="0" applyFill="1" applyBorder="1">
      <alignment vertical="top"/>
    </xf>
    <xf numFmtId="0" fontId="4" fillId="2" borderId="10" xfId="0" applyFont="1" applyFill="1" applyBorder="1" applyAlignment="1">
      <alignment horizontal="left" vertical="top"/>
    </xf>
    <xf numFmtId="0" fontId="0" fillId="2" borderId="0" xfId="0" applyFill="1">
      <alignment vertical="top"/>
    </xf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4" fontId="7" fillId="0" borderId="0" xfId="0" applyNumberFormat="1" applyFont="1" applyAlignment="1">
      <alignment horizontal="center" vertical="top"/>
    </xf>
    <xf numFmtId="164" fontId="0" fillId="0" borderId="0" xfId="1" applyFont="1">
      <alignment vertical="top"/>
    </xf>
    <xf numFmtId="4" fontId="0" fillId="0" borderId="0" xfId="0" applyNumberFormat="1">
      <alignment vertical="top"/>
    </xf>
    <xf numFmtId="4" fontId="7" fillId="0" borderId="0" xfId="0" applyNumberFormat="1" applyFont="1">
      <alignment vertical="top"/>
    </xf>
    <xf numFmtId="164" fontId="7" fillId="0" borderId="0" xfId="1" applyFont="1">
      <alignment vertical="top"/>
    </xf>
    <xf numFmtId="4" fontId="6" fillId="0" borderId="0" xfId="0" applyNumberFormat="1" applyFont="1" applyAlignment="1">
      <alignment vertical="center"/>
    </xf>
    <xf numFmtId="4" fontId="6" fillId="0" borderId="2" xfId="0" applyNumberFormat="1" applyFont="1" applyBorder="1" applyAlignment="1">
      <alignment vertical="center"/>
    </xf>
    <xf numFmtId="0" fontId="7" fillId="0" borderId="0" xfId="0" applyFont="1" applyAlignment="1">
      <alignment horizontal="center" vertical="top"/>
    </xf>
    <xf numFmtId="0" fontId="8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</cellXfs>
  <cellStyles count="3">
    <cellStyle name="Moneda" xfId="1" builtinId="4"/>
    <cellStyle name="Normal" xfId="0" builtinId="0"/>
    <cellStyle name="Normal 6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133350</xdr:rowOff>
    </xdr:from>
    <xdr:to>
      <xdr:col>1</xdr:col>
      <xdr:colOff>1343025</xdr:colOff>
      <xdr:row>3</xdr:row>
      <xdr:rowOff>152400</xdr:rowOff>
    </xdr:to>
    <xdr:pic>
      <xdr:nvPicPr>
        <xdr:cNvPr id="66745" name="Picture 1025">
          <a:extLst>
            <a:ext uri="{FF2B5EF4-FFF2-40B4-BE49-F238E27FC236}">
              <a16:creationId xmlns:a16="http://schemas.microsoft.com/office/drawing/2014/main" id="{03311039-578C-4992-B2AD-9210FA5ED2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295275"/>
          <a:ext cx="12287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2</xdr:row>
      <xdr:rowOff>85725</xdr:rowOff>
    </xdr:from>
    <xdr:to>
      <xdr:col>1</xdr:col>
      <xdr:colOff>1228725</xdr:colOff>
      <xdr:row>4</xdr:row>
      <xdr:rowOff>123825</xdr:rowOff>
    </xdr:to>
    <xdr:pic>
      <xdr:nvPicPr>
        <xdr:cNvPr id="67768" name="Picture 1025">
          <a:extLst>
            <a:ext uri="{FF2B5EF4-FFF2-40B4-BE49-F238E27FC236}">
              <a16:creationId xmlns:a16="http://schemas.microsoft.com/office/drawing/2014/main" id="{A9576EA0-DBAC-4E3B-A83C-797BB1742A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409575"/>
          <a:ext cx="11430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2:K69"/>
  <sheetViews>
    <sheetView showGridLines="0" showOutlineSymbols="0" view="pageBreakPreview" zoomScale="115" zoomScaleNormal="85" zoomScaleSheetLayoutView="115" workbookViewId="0">
      <pane ySplit="6" topLeftCell="A7" activePane="bottomLeft" state="frozen"/>
      <selection pane="bottomLeft" activeCell="E49" sqref="E49"/>
    </sheetView>
  </sheetViews>
  <sheetFormatPr baseColWidth="10" defaultColWidth="6.85546875" defaultRowHeight="12.75" customHeight="1" x14ac:dyDescent="0.2"/>
  <cols>
    <col min="1" max="1" width="3.140625" customWidth="1"/>
    <col min="2" max="2" width="21.7109375" customWidth="1"/>
    <col min="3" max="3" width="47.7109375" customWidth="1"/>
    <col min="4" max="4" width="6.28515625" customWidth="1"/>
    <col min="5" max="5" width="16.28515625" customWidth="1"/>
    <col min="6" max="6" width="12.5703125" customWidth="1"/>
    <col min="7" max="7" width="11.7109375" customWidth="1"/>
    <col min="8" max="8" width="42.42578125" bestFit="1" customWidth="1"/>
    <col min="9" max="9" width="14.28515625" customWidth="1"/>
  </cols>
  <sheetData>
    <row r="2" spans="1:11" ht="14.25" customHeight="1" x14ac:dyDescent="0.2">
      <c r="A2" s="24"/>
      <c r="B2" s="25"/>
      <c r="C2" s="26" t="s">
        <v>0</v>
      </c>
      <c r="D2" s="27"/>
      <c r="E2" s="28"/>
      <c r="G2" s="1"/>
      <c r="H2" s="1"/>
      <c r="I2" s="2"/>
      <c r="J2" s="2"/>
    </row>
    <row r="3" spans="1:11" ht="16.5" customHeight="1" x14ac:dyDescent="0.2">
      <c r="A3" s="24"/>
      <c r="B3" s="29"/>
      <c r="C3" s="30" t="s">
        <v>107</v>
      </c>
      <c r="D3" s="31"/>
      <c r="E3" s="32"/>
      <c r="G3" s="1"/>
      <c r="H3" s="1"/>
      <c r="I3" s="1"/>
      <c r="J3" s="3"/>
      <c r="K3" s="3"/>
    </row>
    <row r="4" spans="1:11" ht="18.75" customHeight="1" x14ac:dyDescent="0.2">
      <c r="A4" s="24"/>
      <c r="B4" s="33"/>
      <c r="C4" s="34" t="s">
        <v>108</v>
      </c>
      <c r="D4" s="35"/>
      <c r="E4" s="36" t="s">
        <v>106</v>
      </c>
      <c r="G4" s="1"/>
      <c r="H4" s="1"/>
      <c r="I4" s="1"/>
      <c r="J4" s="4"/>
      <c r="K4" s="4"/>
    </row>
    <row r="5" spans="1:11" s="24" customFormat="1" ht="20.25" customHeight="1" x14ac:dyDescent="0.25">
      <c r="B5" s="49" t="s">
        <v>114</v>
      </c>
      <c r="C5" s="49"/>
      <c r="D5" s="49"/>
      <c r="E5" s="49"/>
      <c r="F5" s="23"/>
    </row>
    <row r="6" spans="1:11" s="24" customFormat="1" ht="13.5" customHeight="1" x14ac:dyDescent="0.2">
      <c r="B6" s="50" t="s">
        <v>98</v>
      </c>
      <c r="C6" s="50"/>
      <c r="D6" s="50"/>
      <c r="E6" s="50"/>
      <c r="F6" s="23"/>
    </row>
    <row r="7" spans="1:11" ht="11.25" customHeight="1" x14ac:dyDescent="0.2"/>
    <row r="8" spans="1:11" x14ac:dyDescent="0.2">
      <c r="B8" s="16" t="s">
        <v>1</v>
      </c>
      <c r="C8" s="11" t="s">
        <v>2</v>
      </c>
      <c r="D8" s="12"/>
      <c r="E8" s="12"/>
      <c r="F8" s="9"/>
    </row>
    <row r="9" spans="1:11" x14ac:dyDescent="0.2">
      <c r="B9" s="16" t="s">
        <v>3</v>
      </c>
      <c r="C9" s="11" t="s">
        <v>4</v>
      </c>
      <c r="D9" s="12"/>
      <c r="E9" s="12">
        <f>SUM(E10:E15)</f>
        <v>10269318.43</v>
      </c>
      <c r="F9" s="9"/>
    </row>
    <row r="10" spans="1:11" x14ac:dyDescent="0.2">
      <c r="B10" s="8" t="s">
        <v>5</v>
      </c>
      <c r="C10" s="6" t="s">
        <v>6</v>
      </c>
      <c r="D10" s="9"/>
      <c r="E10" s="44">
        <v>842567.49</v>
      </c>
      <c r="F10" s="9"/>
    </row>
    <row r="11" spans="1:11" x14ac:dyDescent="0.2">
      <c r="B11" s="8" t="s">
        <v>7</v>
      </c>
      <c r="C11" s="6" t="s">
        <v>8</v>
      </c>
      <c r="D11" s="9"/>
      <c r="E11" s="44">
        <v>66610.89</v>
      </c>
      <c r="F11" s="9"/>
    </row>
    <row r="12" spans="1:11" x14ac:dyDescent="0.2">
      <c r="B12" s="8" t="s">
        <v>9</v>
      </c>
      <c r="C12" s="6" t="s">
        <v>10</v>
      </c>
      <c r="D12" s="9"/>
      <c r="E12" s="44">
        <v>5825101.8300000001</v>
      </c>
      <c r="F12" s="9"/>
    </row>
    <row r="13" spans="1:11" x14ac:dyDescent="0.2">
      <c r="B13" s="8" t="s">
        <v>11</v>
      </c>
      <c r="C13" s="6" t="s">
        <v>12</v>
      </c>
      <c r="D13" s="9"/>
      <c r="E13" s="44">
        <v>1748195.93</v>
      </c>
      <c r="F13" s="9"/>
    </row>
    <row r="14" spans="1:11" x14ac:dyDescent="0.2">
      <c r="B14" s="8" t="s">
        <v>13</v>
      </c>
      <c r="C14" s="6" t="s">
        <v>14</v>
      </c>
      <c r="D14" s="9"/>
      <c r="E14" s="44">
        <v>48189.120000000003</v>
      </c>
      <c r="F14" s="9"/>
    </row>
    <row r="15" spans="1:11" x14ac:dyDescent="0.2">
      <c r="B15" s="8" t="s">
        <v>15</v>
      </c>
      <c r="C15" s="6" t="s">
        <v>16</v>
      </c>
      <c r="D15" s="9"/>
      <c r="E15" s="44">
        <v>1738653.17</v>
      </c>
      <c r="F15" s="9"/>
    </row>
    <row r="16" spans="1:11" x14ac:dyDescent="0.2">
      <c r="B16" s="8"/>
      <c r="C16" s="6"/>
      <c r="D16" s="9"/>
      <c r="E16" s="5"/>
      <c r="F16" s="9"/>
    </row>
    <row r="17" spans="2:9" x14ac:dyDescent="0.2">
      <c r="B17" s="16" t="s">
        <v>17</v>
      </c>
      <c r="C17" s="11" t="s">
        <v>18</v>
      </c>
      <c r="D17" s="12"/>
      <c r="E17" s="12">
        <f>SUM(E18:E26)</f>
        <v>2486473.3199999998</v>
      </c>
      <c r="F17" s="9"/>
    </row>
    <row r="18" spans="2:9" x14ac:dyDescent="0.2">
      <c r="B18" s="8" t="s">
        <v>19</v>
      </c>
      <c r="C18" s="6" t="s">
        <v>20</v>
      </c>
      <c r="D18" s="9"/>
      <c r="E18" s="44">
        <v>99801.22</v>
      </c>
      <c r="F18" s="9"/>
    </row>
    <row r="19" spans="2:9" x14ac:dyDescent="0.2">
      <c r="B19" s="8" t="s">
        <v>21</v>
      </c>
      <c r="C19" s="6" t="s">
        <v>22</v>
      </c>
      <c r="D19" s="9"/>
      <c r="E19" s="44">
        <v>1035386.21</v>
      </c>
      <c r="F19" s="9"/>
    </row>
    <row r="20" spans="2:9" x14ac:dyDescent="0.2">
      <c r="B20" s="8" t="s">
        <v>23</v>
      </c>
      <c r="C20" s="6" t="s">
        <v>24</v>
      </c>
      <c r="D20" s="9"/>
      <c r="E20" s="44">
        <v>44643.96</v>
      </c>
      <c r="F20" s="9"/>
    </row>
    <row r="21" spans="2:9" x14ac:dyDescent="0.2">
      <c r="B21" s="8" t="s">
        <v>25</v>
      </c>
      <c r="C21" s="6" t="s">
        <v>26</v>
      </c>
      <c r="D21" s="9"/>
      <c r="E21" s="44">
        <v>5714.29</v>
      </c>
      <c r="F21" s="9"/>
    </row>
    <row r="22" spans="2:9" x14ac:dyDescent="0.2">
      <c r="B22" s="8" t="s">
        <v>27</v>
      </c>
      <c r="C22" s="6" t="s">
        <v>28</v>
      </c>
      <c r="D22" s="9"/>
      <c r="E22" s="44">
        <v>23931.18</v>
      </c>
      <c r="F22" s="9"/>
    </row>
    <row r="23" spans="2:9" x14ac:dyDescent="0.2">
      <c r="B23" s="8" t="s">
        <v>29</v>
      </c>
      <c r="C23" s="6" t="s">
        <v>30</v>
      </c>
      <c r="D23" s="9"/>
      <c r="E23" s="44">
        <v>57722.66</v>
      </c>
      <c r="F23" s="9"/>
    </row>
    <row r="24" spans="2:9" x14ac:dyDescent="0.2">
      <c r="B24" s="8" t="s">
        <v>31</v>
      </c>
      <c r="C24" s="6" t="s">
        <v>32</v>
      </c>
      <c r="D24" s="9"/>
      <c r="E24" s="44">
        <v>3075</v>
      </c>
      <c r="F24" s="9"/>
    </row>
    <row r="25" spans="2:9" x14ac:dyDescent="0.2">
      <c r="B25" s="8" t="s">
        <v>33</v>
      </c>
      <c r="C25" s="6" t="s">
        <v>34</v>
      </c>
      <c r="D25" s="9"/>
      <c r="E25" s="44">
        <v>236407.85</v>
      </c>
      <c r="F25" s="9"/>
    </row>
    <row r="26" spans="2:9" x14ac:dyDescent="0.2">
      <c r="B26" s="8" t="s">
        <v>104</v>
      </c>
      <c r="C26" s="6" t="s">
        <v>105</v>
      </c>
      <c r="D26" s="9"/>
      <c r="E26" s="44">
        <v>979790.95</v>
      </c>
      <c r="F26" s="9"/>
    </row>
    <row r="27" spans="2:9" ht="16.5" customHeight="1" thickBot="1" x14ac:dyDescent="0.25">
      <c r="B27" s="8"/>
      <c r="C27" s="13" t="s">
        <v>84</v>
      </c>
      <c r="D27" s="14" t="s">
        <v>103</v>
      </c>
      <c r="E27" s="15">
        <f>E9+E17</f>
        <v>12755791.75</v>
      </c>
      <c r="F27" s="9"/>
      <c r="G27" s="9"/>
    </row>
    <row r="28" spans="2:9" ht="13.5" thickTop="1" x14ac:dyDescent="0.2">
      <c r="B28" s="8"/>
      <c r="C28" s="6"/>
      <c r="D28" s="9"/>
      <c r="E28" s="44"/>
      <c r="F28" s="9"/>
    </row>
    <row r="29" spans="2:9" x14ac:dyDescent="0.2">
      <c r="B29" s="16" t="s">
        <v>35</v>
      </c>
      <c r="C29" s="11" t="s">
        <v>36</v>
      </c>
      <c r="D29" s="12"/>
      <c r="E29" s="5"/>
      <c r="F29" s="9"/>
    </row>
    <row r="30" spans="2:9" x14ac:dyDescent="0.2">
      <c r="B30" s="16" t="s">
        <v>37</v>
      </c>
      <c r="C30" s="11" t="s">
        <v>38</v>
      </c>
      <c r="D30" s="12"/>
      <c r="E30" s="12">
        <f>SUM(E31:E36)</f>
        <v>7695599.5000000009</v>
      </c>
      <c r="F30" s="9"/>
      <c r="I30" s="43"/>
    </row>
    <row r="31" spans="2:9" x14ac:dyDescent="0.2">
      <c r="B31" s="8" t="s">
        <v>39</v>
      </c>
      <c r="C31" s="6" t="s">
        <v>40</v>
      </c>
      <c r="D31" s="9"/>
      <c r="E31" s="44">
        <v>7511646.1299999999</v>
      </c>
      <c r="F31" s="9"/>
    </row>
    <row r="32" spans="2:9" x14ac:dyDescent="0.2">
      <c r="B32" s="8" t="s">
        <v>41</v>
      </c>
      <c r="C32" s="6" t="s">
        <v>42</v>
      </c>
      <c r="D32" s="9"/>
      <c r="E32" s="44">
        <v>80230.740000000005</v>
      </c>
      <c r="F32" s="9"/>
    </row>
    <row r="33" spans="2:7" x14ac:dyDescent="0.2">
      <c r="B33" s="8" t="s">
        <v>43</v>
      </c>
      <c r="C33" s="6" t="s">
        <v>44</v>
      </c>
      <c r="D33" s="9"/>
      <c r="E33" s="44">
        <v>6761.73</v>
      </c>
      <c r="F33" s="9"/>
    </row>
    <row r="34" spans="2:7" x14ac:dyDescent="0.2">
      <c r="B34" s="8" t="s">
        <v>45</v>
      </c>
      <c r="C34" s="6" t="s">
        <v>46</v>
      </c>
      <c r="D34" s="9"/>
      <c r="E34" s="44">
        <v>33613.99</v>
      </c>
      <c r="F34" s="9"/>
    </row>
    <row r="35" spans="2:7" x14ac:dyDescent="0.2">
      <c r="B35" s="8" t="s">
        <v>47</v>
      </c>
      <c r="C35" s="6" t="s">
        <v>48</v>
      </c>
      <c r="D35" s="9"/>
      <c r="E35" s="44">
        <v>34040.26</v>
      </c>
      <c r="F35" s="9"/>
    </row>
    <row r="36" spans="2:7" x14ac:dyDescent="0.2">
      <c r="B36" s="8" t="s">
        <v>49</v>
      </c>
      <c r="C36" s="6" t="s">
        <v>50</v>
      </c>
      <c r="D36" s="9"/>
      <c r="E36" s="44">
        <v>29306.65</v>
      </c>
      <c r="F36" s="9"/>
    </row>
    <row r="37" spans="2:7" x14ac:dyDescent="0.2">
      <c r="B37" s="8"/>
      <c r="C37" s="6"/>
      <c r="D37" s="9"/>
      <c r="E37" s="44"/>
      <c r="F37" s="9"/>
    </row>
    <row r="38" spans="2:7" x14ac:dyDescent="0.2">
      <c r="B38" s="16" t="s">
        <v>51</v>
      </c>
      <c r="C38" s="11" t="s">
        <v>52</v>
      </c>
      <c r="D38" s="12"/>
      <c r="E38" s="44">
        <f>+E39+E40</f>
        <v>604367.76</v>
      </c>
      <c r="F38" s="9"/>
    </row>
    <row r="39" spans="2:7" x14ac:dyDescent="0.2">
      <c r="B39" s="8" t="s">
        <v>53</v>
      </c>
      <c r="C39" s="6" t="s">
        <v>54</v>
      </c>
      <c r="D39" s="9"/>
      <c r="E39" s="44">
        <v>548368.35</v>
      </c>
      <c r="F39" s="9"/>
    </row>
    <row r="40" spans="2:7" x14ac:dyDescent="0.2">
      <c r="B40" s="8" t="s">
        <v>55</v>
      </c>
      <c r="C40" s="6" t="s">
        <v>56</v>
      </c>
      <c r="D40" s="9"/>
      <c r="E40" s="44">
        <v>55999.41</v>
      </c>
      <c r="F40" s="9"/>
    </row>
    <row r="41" spans="2:7" ht="16.5" customHeight="1" x14ac:dyDescent="0.2">
      <c r="B41" s="8"/>
      <c r="C41" s="17" t="s">
        <v>101</v>
      </c>
      <c r="D41" s="18"/>
      <c r="E41" s="19">
        <f>E30+E38</f>
        <v>8299967.2600000007</v>
      </c>
      <c r="F41" s="9"/>
      <c r="G41" s="43"/>
    </row>
    <row r="42" spans="2:7" x14ac:dyDescent="0.2">
      <c r="B42" s="16" t="s">
        <v>99</v>
      </c>
      <c r="C42" s="11" t="s">
        <v>100</v>
      </c>
      <c r="D42" s="9"/>
      <c r="E42" s="44"/>
      <c r="F42" s="9"/>
    </row>
    <row r="43" spans="2:7" x14ac:dyDescent="0.2">
      <c r="B43" s="16" t="s">
        <v>57</v>
      </c>
      <c r="C43" s="11" t="s">
        <v>58</v>
      </c>
      <c r="D43" s="12"/>
      <c r="E43" s="44"/>
      <c r="F43" s="9"/>
    </row>
    <row r="44" spans="2:7" x14ac:dyDescent="0.2">
      <c r="B44" s="8" t="s">
        <v>59</v>
      </c>
      <c r="C44" s="6" t="s">
        <v>60</v>
      </c>
      <c r="D44" s="9"/>
      <c r="E44" s="44">
        <v>2002400</v>
      </c>
      <c r="F44" s="9"/>
    </row>
    <row r="45" spans="2:7" x14ac:dyDescent="0.2">
      <c r="B45" s="8" t="s">
        <v>61</v>
      </c>
      <c r="C45" s="6" t="s">
        <v>62</v>
      </c>
      <c r="D45" s="9"/>
      <c r="E45" s="44">
        <v>755515.99</v>
      </c>
      <c r="F45" s="9"/>
    </row>
    <row r="46" spans="2:7" x14ac:dyDescent="0.2">
      <c r="B46" s="8" t="s">
        <v>63</v>
      </c>
      <c r="C46" s="6" t="s">
        <v>64</v>
      </c>
      <c r="D46" s="9"/>
      <c r="E46" s="44">
        <v>1697908.5</v>
      </c>
      <c r="F46" s="9"/>
    </row>
    <row r="47" spans="2:7" ht="16.5" customHeight="1" x14ac:dyDescent="0.2">
      <c r="B47" s="8"/>
      <c r="C47" s="17" t="s">
        <v>85</v>
      </c>
      <c r="D47" s="18"/>
      <c r="E47" s="19">
        <f>SUM(E44:E46)</f>
        <v>4455824.49</v>
      </c>
      <c r="F47" s="9"/>
    </row>
    <row r="48" spans="2:7" ht="16.5" customHeight="1" thickBot="1" x14ac:dyDescent="0.25">
      <c r="B48" s="8"/>
      <c r="C48" s="17" t="s">
        <v>86</v>
      </c>
      <c r="D48" s="18" t="s">
        <v>103</v>
      </c>
      <c r="E48" s="20">
        <f>E41+E47</f>
        <v>12755791.75</v>
      </c>
      <c r="F48" s="9"/>
    </row>
    <row r="49" spans="2:6" ht="13.5" thickTop="1" x14ac:dyDescent="0.2">
      <c r="B49" s="8"/>
      <c r="C49" s="6"/>
      <c r="D49" s="9"/>
      <c r="E49" s="9"/>
      <c r="F49" s="9"/>
    </row>
    <row r="50" spans="2:6" x14ac:dyDescent="0.2">
      <c r="B50" s="8"/>
      <c r="C50" s="6"/>
      <c r="D50" s="9"/>
      <c r="E50" s="44"/>
      <c r="F50" s="9"/>
    </row>
    <row r="51" spans="2:6" x14ac:dyDescent="0.2">
      <c r="B51" s="8"/>
      <c r="C51" s="6"/>
      <c r="D51" s="9"/>
      <c r="E51" s="9"/>
      <c r="F51" s="9"/>
    </row>
    <row r="52" spans="2:6" x14ac:dyDescent="0.2">
      <c r="B52" s="8"/>
      <c r="C52" s="6"/>
      <c r="D52" s="9"/>
      <c r="E52" s="9"/>
      <c r="F52" s="9"/>
    </row>
    <row r="53" spans="2:6" x14ac:dyDescent="0.2">
      <c r="B53" s="8"/>
      <c r="C53" s="6"/>
      <c r="D53" s="9"/>
      <c r="E53" s="9"/>
      <c r="F53" s="9"/>
    </row>
    <row r="54" spans="2:6" x14ac:dyDescent="0.2">
      <c r="B54" s="48" t="s">
        <v>113</v>
      </c>
      <c r="C54" s="5"/>
      <c r="D54" s="51" t="s">
        <v>110</v>
      </c>
      <c r="E54" s="51"/>
      <c r="F54" s="51"/>
    </row>
    <row r="55" spans="2:6" x14ac:dyDescent="0.2">
      <c r="B55" s="48" t="s">
        <v>97</v>
      </c>
      <c r="C55" s="5"/>
      <c r="D55" s="51" t="s">
        <v>111</v>
      </c>
      <c r="E55" s="51"/>
      <c r="F55" s="51"/>
    </row>
    <row r="56" spans="2:6" x14ac:dyDescent="0.2">
      <c r="B56" s="5"/>
      <c r="C56" s="5"/>
      <c r="D56" s="51" t="s">
        <v>112</v>
      </c>
      <c r="E56" s="51"/>
      <c r="F56" s="51"/>
    </row>
    <row r="57" spans="2:6" x14ac:dyDescent="0.2">
      <c r="B57" s="8"/>
      <c r="C57" s="6"/>
      <c r="D57" s="9"/>
      <c r="E57" s="41"/>
      <c r="F57" s="9"/>
    </row>
    <row r="58" spans="2:6" x14ac:dyDescent="0.2">
      <c r="B58" s="8"/>
      <c r="C58" s="6"/>
      <c r="D58" s="9"/>
      <c r="E58" s="9"/>
      <c r="F58" s="9"/>
    </row>
    <row r="59" spans="2:6" x14ac:dyDescent="0.2">
      <c r="B59" s="8"/>
      <c r="C59" s="6"/>
      <c r="D59" s="9"/>
      <c r="E59" s="9"/>
      <c r="F59" s="9"/>
    </row>
    <row r="60" spans="2:6" x14ac:dyDescent="0.2">
      <c r="B60" s="8"/>
      <c r="C60" s="6"/>
      <c r="D60" s="9"/>
      <c r="E60" s="9"/>
      <c r="F60" s="9"/>
    </row>
    <row r="61" spans="2:6" x14ac:dyDescent="0.2">
      <c r="B61" s="8"/>
      <c r="C61" s="6"/>
      <c r="D61" s="9"/>
      <c r="E61" s="9"/>
      <c r="F61" s="9"/>
    </row>
    <row r="62" spans="2:6" x14ac:dyDescent="0.2">
      <c r="B62" s="8"/>
      <c r="C62" s="6"/>
      <c r="D62" s="9"/>
      <c r="E62" s="9"/>
      <c r="F62" s="9"/>
    </row>
    <row r="63" spans="2:6" x14ac:dyDescent="0.2">
      <c r="B63" s="8"/>
      <c r="C63" s="6"/>
      <c r="D63" s="9"/>
      <c r="E63" s="9"/>
      <c r="F63" s="9"/>
    </row>
    <row r="64" spans="2:6" x14ac:dyDescent="0.2">
      <c r="B64" s="8"/>
      <c r="C64" s="6"/>
      <c r="D64" s="9"/>
      <c r="E64" s="9"/>
      <c r="F64" s="9"/>
    </row>
    <row r="65" spans="2:6" x14ac:dyDescent="0.2">
      <c r="B65" s="8"/>
      <c r="C65" s="6"/>
      <c r="D65" s="9"/>
      <c r="E65" s="9"/>
      <c r="F65" s="9"/>
    </row>
    <row r="66" spans="2:6" x14ac:dyDescent="0.2">
      <c r="B66" s="8"/>
      <c r="C66" s="6"/>
      <c r="D66" s="9"/>
      <c r="E66" s="9"/>
      <c r="F66" s="9"/>
    </row>
    <row r="67" spans="2:6" x14ac:dyDescent="0.2">
      <c r="B67" s="8"/>
      <c r="C67" s="6"/>
      <c r="D67" s="9"/>
      <c r="E67" s="9"/>
      <c r="F67" s="9"/>
    </row>
    <row r="68" spans="2:6" ht="9" customHeight="1" x14ac:dyDescent="0.2">
      <c r="B68" s="5"/>
      <c r="C68" s="5"/>
      <c r="D68" s="5"/>
      <c r="E68" s="5"/>
      <c r="F68" s="5"/>
    </row>
    <row r="69" spans="2:6" ht="12.75" customHeight="1" x14ac:dyDescent="0.2">
      <c r="B69" s="7"/>
      <c r="C69" s="7"/>
      <c r="D69" s="9"/>
      <c r="E69" s="9"/>
      <c r="F69" s="5"/>
    </row>
  </sheetData>
  <mergeCells count="5">
    <mergeCell ref="B5:E5"/>
    <mergeCell ref="B6:E6"/>
    <mergeCell ref="D54:F54"/>
    <mergeCell ref="D55:F55"/>
    <mergeCell ref="D56:F56"/>
  </mergeCells>
  <pageMargins left="0.61" right="0" top="0.39370078740157483" bottom="0.19685039370078741" header="0" footer="0"/>
  <pageSetup scale="85" fitToWidth="0" fitToHeight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G40"/>
  <sheetViews>
    <sheetView tabSelected="1" view="pageBreakPreview" zoomScaleNormal="100" zoomScaleSheetLayoutView="100" workbookViewId="0">
      <selection activeCell="C21" sqref="C21"/>
    </sheetView>
  </sheetViews>
  <sheetFormatPr baseColWidth="10" defaultRowHeight="12.75" x14ac:dyDescent="0.2"/>
  <cols>
    <col min="1" max="1" width="4.28515625" customWidth="1"/>
    <col min="2" max="2" width="19.7109375" customWidth="1"/>
    <col min="3" max="3" width="45.7109375" customWidth="1"/>
    <col min="4" max="4" width="9.140625" customWidth="1"/>
    <col min="5" max="5" width="14.5703125" customWidth="1"/>
    <col min="6" max="6" width="14.42578125" bestFit="1" customWidth="1"/>
    <col min="7" max="7" width="17.85546875" style="42" bestFit="1" customWidth="1"/>
  </cols>
  <sheetData>
    <row r="3" spans="2:6" ht="16.5" x14ac:dyDescent="0.2">
      <c r="B3" s="37"/>
      <c r="C3" s="38" t="s">
        <v>0</v>
      </c>
      <c r="D3" s="38"/>
      <c r="E3" s="37"/>
    </row>
    <row r="4" spans="2:6" ht="14.25" x14ac:dyDescent="0.2">
      <c r="B4" s="37"/>
      <c r="C4" s="39" t="s">
        <v>107</v>
      </c>
      <c r="D4" s="39"/>
      <c r="E4" s="37"/>
    </row>
    <row r="5" spans="2:6" ht="14.25" x14ac:dyDescent="0.2">
      <c r="B5" s="37"/>
      <c r="C5" s="39" t="s">
        <v>108</v>
      </c>
      <c r="D5" s="39"/>
      <c r="E5" s="40" t="s">
        <v>109</v>
      </c>
    </row>
    <row r="7" spans="2:6" ht="15" x14ac:dyDescent="0.2">
      <c r="B7" s="52" t="s">
        <v>115</v>
      </c>
      <c r="C7" s="52"/>
      <c r="D7" s="52"/>
      <c r="E7" s="52"/>
    </row>
    <row r="8" spans="2:6" x14ac:dyDescent="0.2">
      <c r="B8" s="53" t="s">
        <v>96</v>
      </c>
      <c r="C8" s="53"/>
      <c r="D8" s="53"/>
      <c r="E8" s="53"/>
    </row>
    <row r="10" spans="2:6" x14ac:dyDescent="0.2">
      <c r="B10" s="16" t="s">
        <v>76</v>
      </c>
      <c r="C10" s="11" t="s">
        <v>102</v>
      </c>
      <c r="D10" s="11"/>
      <c r="E10" s="9"/>
      <c r="F10" s="45"/>
    </row>
    <row r="11" spans="2:6" x14ac:dyDescent="0.2">
      <c r="B11" s="16" t="s">
        <v>77</v>
      </c>
      <c r="C11" s="11" t="s">
        <v>78</v>
      </c>
      <c r="D11" s="11"/>
      <c r="E11" s="9"/>
      <c r="F11" s="45"/>
    </row>
    <row r="12" spans="2:6" x14ac:dyDescent="0.2">
      <c r="B12" s="8" t="s">
        <v>79</v>
      </c>
      <c r="C12" s="6" t="s">
        <v>87</v>
      </c>
      <c r="D12" s="6"/>
      <c r="E12" s="9">
        <v>935071.1</v>
      </c>
      <c r="F12" s="45"/>
    </row>
    <row r="13" spans="2:6" x14ac:dyDescent="0.2">
      <c r="B13" s="8"/>
      <c r="C13" s="6" t="s">
        <v>88</v>
      </c>
      <c r="D13" s="6"/>
      <c r="E13" s="9"/>
      <c r="F13" s="5"/>
    </row>
    <row r="14" spans="2:6" x14ac:dyDescent="0.2">
      <c r="B14" s="8" t="s">
        <v>65</v>
      </c>
      <c r="C14" s="6" t="s">
        <v>66</v>
      </c>
      <c r="D14" s="6"/>
      <c r="E14" s="10">
        <v>252114.5</v>
      </c>
      <c r="F14" s="45"/>
    </row>
    <row r="15" spans="2:6" ht="16.5" customHeight="1" x14ac:dyDescent="0.2">
      <c r="B15" s="8"/>
      <c r="C15" s="21" t="s">
        <v>89</v>
      </c>
      <c r="D15" s="21"/>
      <c r="E15" s="22">
        <f>E12-E14</f>
        <v>682956.6</v>
      </c>
      <c r="F15" s="5"/>
    </row>
    <row r="16" spans="2:6" x14ac:dyDescent="0.2">
      <c r="B16" s="8"/>
      <c r="C16" s="6" t="s">
        <v>88</v>
      </c>
      <c r="D16" s="6"/>
      <c r="E16" s="9"/>
      <c r="F16" s="5"/>
    </row>
    <row r="17" spans="2:6" x14ac:dyDescent="0.2">
      <c r="B17" s="16" t="s">
        <v>67</v>
      </c>
      <c r="C17" s="11" t="s">
        <v>68</v>
      </c>
      <c r="D17" s="11"/>
      <c r="E17" s="9"/>
      <c r="F17" s="45"/>
    </row>
    <row r="18" spans="2:6" x14ac:dyDescent="0.2">
      <c r="B18" s="8" t="s">
        <v>69</v>
      </c>
      <c r="C18" s="6" t="s">
        <v>90</v>
      </c>
      <c r="D18" s="6"/>
      <c r="E18" s="9">
        <v>157798.18</v>
      </c>
      <c r="F18" s="45"/>
    </row>
    <row r="19" spans="2:6" x14ac:dyDescent="0.2">
      <c r="B19" s="8" t="s">
        <v>70</v>
      </c>
      <c r="C19" s="6" t="s">
        <v>71</v>
      </c>
      <c r="D19" s="6"/>
      <c r="E19" s="10">
        <f>6511.84+419275.09</f>
        <v>425786.93000000005</v>
      </c>
      <c r="F19" s="45"/>
    </row>
    <row r="20" spans="2:6" ht="16.5" customHeight="1" x14ac:dyDescent="0.2">
      <c r="B20" s="8"/>
      <c r="C20" s="21" t="s">
        <v>116</v>
      </c>
      <c r="D20" s="21"/>
      <c r="E20" s="22">
        <f>E15-E18-E19</f>
        <v>99371.489999999874</v>
      </c>
      <c r="F20" s="5"/>
    </row>
    <row r="21" spans="2:6" x14ac:dyDescent="0.2">
      <c r="B21" s="8"/>
      <c r="C21" s="6" t="s">
        <v>91</v>
      </c>
      <c r="D21" s="6"/>
      <c r="E21" s="9"/>
      <c r="F21" s="45"/>
    </row>
    <row r="22" spans="2:6" x14ac:dyDescent="0.2">
      <c r="B22" s="8" t="s">
        <v>80</v>
      </c>
      <c r="C22" s="6" t="s">
        <v>81</v>
      </c>
      <c r="D22" s="6"/>
      <c r="E22" s="9"/>
      <c r="F22" s="5"/>
    </row>
    <row r="23" spans="2:6" x14ac:dyDescent="0.2">
      <c r="B23" s="8" t="s">
        <v>82</v>
      </c>
      <c r="C23" s="6" t="s">
        <v>83</v>
      </c>
      <c r="D23" s="6"/>
      <c r="E23" s="9">
        <v>61200.6</v>
      </c>
      <c r="F23" s="45"/>
    </row>
    <row r="24" spans="2:6" x14ac:dyDescent="0.2">
      <c r="B24" s="8"/>
      <c r="C24" s="6" t="s">
        <v>88</v>
      </c>
      <c r="D24" s="6"/>
      <c r="E24" s="9"/>
      <c r="F24" s="5"/>
    </row>
    <row r="25" spans="2:6" x14ac:dyDescent="0.2">
      <c r="B25" s="8" t="s">
        <v>72</v>
      </c>
      <c r="C25" s="6" t="s">
        <v>73</v>
      </c>
      <c r="D25" s="6"/>
      <c r="E25" s="9"/>
      <c r="F25" s="5"/>
    </row>
    <row r="26" spans="2:6" x14ac:dyDescent="0.2">
      <c r="B26" s="8" t="s">
        <v>74</v>
      </c>
      <c r="C26" s="6" t="s">
        <v>75</v>
      </c>
      <c r="D26" s="6"/>
      <c r="E26" s="10">
        <v>2412.29</v>
      </c>
      <c r="F26" s="45"/>
    </row>
    <row r="27" spans="2:6" ht="16.5" customHeight="1" x14ac:dyDescent="0.2">
      <c r="B27" s="5"/>
      <c r="C27" s="21" t="s">
        <v>92</v>
      </c>
      <c r="D27" s="21"/>
      <c r="E27" s="46">
        <f>E20+E23-(E26)</f>
        <v>158159.79999999987</v>
      </c>
      <c r="F27" s="5"/>
    </row>
    <row r="28" spans="2:6" x14ac:dyDescent="0.2">
      <c r="B28" s="5"/>
      <c r="C28" s="6" t="s">
        <v>93</v>
      </c>
      <c r="D28" s="6"/>
      <c r="E28" s="9">
        <v>11071.19</v>
      </c>
      <c r="F28" s="5"/>
    </row>
    <row r="29" spans="2:6" x14ac:dyDescent="0.2">
      <c r="B29" s="5"/>
      <c r="C29" s="6" t="s">
        <v>94</v>
      </c>
      <c r="D29" s="6"/>
      <c r="E29" s="10">
        <v>44346.39</v>
      </c>
      <c r="F29" s="5"/>
    </row>
    <row r="30" spans="2:6" ht="16.5" customHeight="1" thickBot="1" x14ac:dyDescent="0.25">
      <c r="B30" s="5"/>
      <c r="C30" s="21" t="s">
        <v>95</v>
      </c>
      <c r="D30" s="21"/>
      <c r="E30" s="47">
        <f>E27-E28-E29</f>
        <v>102742.21999999987</v>
      </c>
      <c r="F30" s="5"/>
    </row>
    <row r="31" spans="2:6" ht="13.5" thickTop="1" x14ac:dyDescent="0.2">
      <c r="B31" s="5"/>
      <c r="C31" s="5"/>
      <c r="D31" s="5"/>
      <c r="E31" s="5"/>
      <c r="F31" s="5"/>
    </row>
    <row r="32" spans="2:6" x14ac:dyDescent="0.2">
      <c r="B32" s="5"/>
      <c r="C32" s="5"/>
      <c r="D32" s="5"/>
      <c r="E32" s="5"/>
      <c r="F32" s="45"/>
    </row>
    <row r="33" spans="2:6" x14ac:dyDescent="0.2">
      <c r="B33" s="5"/>
      <c r="C33" s="5"/>
      <c r="D33" s="5"/>
      <c r="E33" s="5"/>
      <c r="F33" s="5"/>
    </row>
    <row r="34" spans="2:6" x14ac:dyDescent="0.2">
      <c r="B34" s="8"/>
      <c r="C34" s="6"/>
      <c r="D34" s="6"/>
      <c r="E34" s="9"/>
      <c r="F34" s="5"/>
    </row>
    <row r="35" spans="2:6" x14ac:dyDescent="0.2">
      <c r="B35" s="8"/>
      <c r="C35" s="6"/>
      <c r="D35" s="6"/>
      <c r="E35" s="9"/>
      <c r="F35" s="5"/>
    </row>
    <row r="36" spans="2:6" x14ac:dyDescent="0.2">
      <c r="B36" s="5" t="s">
        <v>113</v>
      </c>
      <c r="C36" s="6"/>
      <c r="D36" s="51" t="s">
        <v>110</v>
      </c>
      <c r="E36" s="51"/>
      <c r="F36" s="51"/>
    </row>
    <row r="37" spans="2:6" x14ac:dyDescent="0.2">
      <c r="B37" s="5" t="s">
        <v>97</v>
      </c>
      <c r="C37" s="6"/>
      <c r="D37" s="51" t="s">
        <v>111</v>
      </c>
      <c r="E37" s="51"/>
      <c r="F37" s="51"/>
    </row>
    <row r="38" spans="2:6" x14ac:dyDescent="0.2">
      <c r="B38" s="5"/>
      <c r="C38" s="6"/>
      <c r="D38" s="51" t="s">
        <v>112</v>
      </c>
      <c r="E38" s="51"/>
      <c r="F38" s="51"/>
    </row>
    <row r="40" spans="2:6" x14ac:dyDescent="0.2">
      <c r="B40" s="8"/>
      <c r="C40" s="6"/>
      <c r="D40" s="6"/>
      <c r="E40" s="9"/>
    </row>
  </sheetData>
  <mergeCells count="5">
    <mergeCell ref="B7:E7"/>
    <mergeCell ref="B8:E8"/>
    <mergeCell ref="D36:F36"/>
    <mergeCell ref="D37:F37"/>
    <mergeCell ref="D38:F38"/>
  </mergeCells>
  <pageMargins left="0.74" right="0.31496062992125984" top="0.74803149606299213" bottom="0.74803149606299213" header="0.31496062992125984" footer="0.31496062992125984"/>
  <pageSetup scale="85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</vt:lpstr>
      <vt:lpstr>Resultado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dc:description>Powered by Crystal</dc:description>
  <cp:lastModifiedBy>Oscar Müller</cp:lastModifiedBy>
  <cp:lastPrinted>2021-08-28T18:22:48Z</cp:lastPrinted>
  <dcterms:created xsi:type="dcterms:W3CDTF">2019-02-28T22:50:16Z</dcterms:created>
  <dcterms:modified xsi:type="dcterms:W3CDTF">2021-08-31T15:54:05Z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013F3D7A72F1A79D255040DC2D1BA2FEEAED19FB4223946DC1E6DB69C54F11AC0B3B0CE5C65778DE0DD3C4078E8505E60254EB5F31251F50167897310E59666875791D1063B714DE23D71E1E99DBE53D146C3671E4AACB1A988CB2BC540946971A79449CA163E5E773BA5339C442193D62B8DE44F8A6ED93E0AB99285CA604C</vt:lpwstr>
  </property>
  <property fmtid="{D5CDD505-2E9C-101B-9397-08002B2CF9AE}" pid="3" name="Business Objects Context Information1">
    <vt:lpwstr>0C64F14B3D2FF7463B3E0D59CF2F45B5B1E5E282C76E90AC446F1B6B0A4174654488FAEED7875D6F5760B8EC73F7CBFDCCDE208111EC350EFC943278A7E419C3DDE188834A8740AC5638F64DC86DCA505B55A17B1A371518EB85D67DF5D47B179AB1DF9A23BC3536D47984ED9B7DCF803695F34D5FFCC696F8FEE4543353EE6</vt:lpwstr>
  </property>
  <property fmtid="{D5CDD505-2E9C-101B-9397-08002B2CF9AE}" pid="4" name="Business Objects Context Information2">
    <vt:lpwstr>E85E7F49338063A076F72B9BCBB05A6DAF181433812049E9D2615D3F5029F29E5CD4C3D1CA9DC98B8CCC24340EF2FAA41B17FD03EC9B90E24EC3BA425797FBF3713C52CF1E8E03D12E1149D2A618D0251C1C114E637AD194846D3600F15CA0C8D7C856309B8B9AFD2553EFD13A41FEBB4466C700C8624686E5B02D57BA6A228</vt:lpwstr>
  </property>
  <property fmtid="{D5CDD505-2E9C-101B-9397-08002B2CF9AE}" pid="5" name="Business Objects Context Information3">
    <vt:lpwstr>15C33FE6DFF7BA2955267654F20DB3E3A7B0419C362BEFD3AA44EBC7DD167BD092037B7B56B7A35815529BF0D082BF0255FF75A2E746C368D1530EA7C9DD6DE2ACDC272A76C3FEE172FF22D4ED28AC47C7249652651ACC2B19FB982CE04A4129C07EFE55698D4AF3A85E555E37E6779A005A1F6891CF1910B0558F777C4986E</vt:lpwstr>
  </property>
  <property fmtid="{D5CDD505-2E9C-101B-9397-08002B2CF9AE}" pid="6" name="Business Objects Context Information4">
    <vt:lpwstr>EB0DE135D8749A650CB277AD69DBBFCEB785599005B8F41C98BCDC08341D532EF660AD526EB6C43DFFC50A9FA78A59D50E53C0B8121B9264582DABEFC80F6CE3877F1F528722B170DAE6A366E52291D4BFDEECE1F95A6B86194743667462B5F56E08B976F428F4AA646D548E2398FB2C393CE8FC9C0D7F8F4E7E9EB7650940C</vt:lpwstr>
  </property>
  <property fmtid="{D5CDD505-2E9C-101B-9397-08002B2CF9AE}" pid="7" name="Business Objects Context Information5">
    <vt:lpwstr>71AA9A373DAE4B0E2964FF15509B5956803D4D8DBDF5B2D8AA456D337997972EC296E05017B178E790D3523F510CEC964487F8D723540230806DA0C32B2F74277FCEE8B891673D598650DC6D002597ACE80AF7D49AC27C31CF6A821E4932349416EDBF0E25EC21883057914D221A8AB0E47E3CAD2F3A958A102535893AFEFE4</vt:lpwstr>
  </property>
  <property fmtid="{D5CDD505-2E9C-101B-9397-08002B2CF9AE}" pid="8" name="Business Objects Context Information6">
    <vt:lpwstr>7E866934762A7C151C26E95FC8279BB07E1D140186AFE8B5E34A057C49BEA7CD9B0FC652D61A16EBD76F7B26C19A6486DB7CBA3917A6966D74A939C450C15D82125C4806B6633CEB3604C6FE85DF83A5FC02E3A0BB7904F6C918460DE7F7A7E6446C0A29A40CCCEDAA72DA7ED2FB66B87420A68730E00FE521E84D0E9148640</vt:lpwstr>
  </property>
  <property fmtid="{D5CDD505-2E9C-101B-9397-08002B2CF9AE}" pid="9" name="Business Objects Context Information7">
    <vt:lpwstr>7ADAA9B563D82D21AA5E4D81744AE183B6D401697B139B83DBF20086A3963A71FF023246FDD6D55F00C43E2A6620D49C9A335E84127A9F67D5DBD10E75F5FED769772636C97726F1DF4A581441D0B8E30761D000896F3E6DE0D5929256EDE6BE42C8F2179E761000599DF459B522329EFD21434636653228D6DA05A253EFD8C</vt:lpwstr>
  </property>
  <property fmtid="{D5CDD505-2E9C-101B-9397-08002B2CF9AE}" pid="10" name="Business Objects Context Information8">
    <vt:lpwstr>95F1D4EA0916A3A934451FB99709292A816207376B7FFA9DD02CA9F82A7920B2453F4A04281FFCDAABCBD4F3F0AAA6C32A108BB1A2EC4C276344A1339A669301D066EAFEE0AEA7CD758363C88B07BF9C8ABAC0D9880FE9F4100D6D5DF11709130ABEF59DBFF6CE41F736A9E5BE3F26F5D13734C80E306484608907925242FC9</vt:lpwstr>
  </property>
  <property fmtid="{D5CDD505-2E9C-101B-9397-08002B2CF9AE}" pid="11" name="Business Objects Context Information9">
    <vt:lpwstr>E3FBE52DFEE328316CAB16C333D7B9F8D9B1194F5D6BC9C20D078EC872C4CEEFE6616D4A970FCBCD66766EC291D296AD2B1331987331513F0654E3296473666A36493B52087CF3189E71BE3274566E22A2F33690153B2A935B56F30AC6F62383C21E307A8E1DA6524E3FA01EBAFE8B9FD84CB1E44D0315E3752FB2C1E01DB49</vt:lpwstr>
  </property>
  <property fmtid="{D5CDD505-2E9C-101B-9397-08002B2CF9AE}" pid="12" name="Business Objects Context Information10">
    <vt:lpwstr>2D0E4D236541EDC01D98E3D0B68EDB4CAD5D941BE4AB1C176ED2897BA598C027B803D86D85D9343CFCCB956E13F6FC6287B1C030B1BBAA8B0FA18170ED3DA8A51712C428EB3174142D8C8E9CA931722F1E0EF7E9F95AD7718C7ABACE1560212987A61AB65EA3A42BBE61D7D5329FE6FE76C24CC37347B494FCBFF35AE47DEC3</vt:lpwstr>
  </property>
  <property fmtid="{D5CDD505-2E9C-101B-9397-08002B2CF9AE}" pid="13" name="Business Objects Context Information11">
    <vt:lpwstr>1EB28B613E9FC</vt:lpwstr>
  </property>
</Properties>
</file>