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1\"/>
    </mc:Choice>
  </mc:AlternateContent>
  <xr:revisionPtr revIDLastSave="0" documentId="13_ncr:1_{0ED3C50C-B243-4BF2-8033-281813AC1436}" xr6:coauthVersionLast="47" xr6:coauthVersionMax="47" xr10:uidLastSave="{00000000-0000-0000-0000-000000000000}"/>
  <bookViews>
    <workbookView xWindow="-120" yWindow="-120" windowWidth="20730" windowHeight="11160" xr2:uid="{E72D1280-DA28-4028-A57C-B4ACA9719E92}"/>
  </bookViews>
  <sheets>
    <sheet name="BALANCE4  (BVES)" sheetId="1" r:id="rId1"/>
    <sheet name="EST.RESULTAD4  (BVES)" sheetId="2" r:id="rId2"/>
  </sheets>
  <externalReferences>
    <externalReference r:id="rId3"/>
  </externalReferences>
  <definedNames>
    <definedName name="_xlnm.Print_Area" localSheetId="0">'BALANCE4  (BVES)'!$A$2:$G$70</definedName>
    <definedName name="_xlnm.Print_Area" localSheetId="1">'EST.RESULTAD4 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G34" i="2"/>
  <c r="C32" i="2"/>
  <c r="G31" i="2"/>
  <c r="G28" i="2"/>
  <c r="C27" i="2"/>
  <c r="C23" i="2"/>
  <c r="G22" i="2"/>
  <c r="G18" i="2"/>
  <c r="C17" i="2"/>
  <c r="G14" i="2"/>
  <c r="C12" i="2"/>
  <c r="G9" i="2"/>
  <c r="C9" i="2"/>
  <c r="G5" i="2"/>
  <c r="C5" i="2"/>
  <c r="C47" i="2" s="1"/>
  <c r="G63" i="1"/>
  <c r="C63" i="1"/>
  <c r="H70" i="1" s="1"/>
  <c r="G57" i="1"/>
  <c r="K66" i="1" s="1"/>
  <c r="C57" i="1"/>
  <c r="H64" i="1" s="1"/>
  <c r="E51" i="1"/>
  <c r="G50" i="1"/>
  <c r="G47" i="1"/>
  <c r="G44" i="1"/>
  <c r="G54" i="1" s="1"/>
  <c r="G41" i="1"/>
  <c r="C36" i="1"/>
  <c r="G37" i="1"/>
  <c r="G34" i="1"/>
  <c r="G31" i="1"/>
  <c r="C31" i="1"/>
  <c r="C28" i="1"/>
  <c r="G27" i="1"/>
  <c r="G24" i="1"/>
  <c r="C22" i="1"/>
  <c r="G21" i="1"/>
  <c r="G17" i="1"/>
  <c r="C16" i="1"/>
  <c r="G11" i="1"/>
  <c r="C11" i="1"/>
  <c r="G7" i="1"/>
  <c r="G39" i="1" s="1"/>
  <c r="C7" i="1"/>
  <c r="C55" i="1" l="1"/>
  <c r="G47" i="2"/>
  <c r="C48" i="2" s="1"/>
  <c r="G55" i="1"/>
  <c r="K64" i="1" s="1"/>
  <c r="H57" i="1"/>
  <c r="A48" i="2" l="1"/>
  <c r="C49" i="2"/>
  <c r="H55" i="1"/>
  <c r="G48" i="2"/>
  <c r="H49" i="2" l="1"/>
  <c r="E48" i="2"/>
  <c r="G49" i="2"/>
</calcChain>
</file>

<file path=xl/sharedStrings.xml><?xml version="1.0" encoding="utf-8"?>
<sst xmlns="http://schemas.openxmlformats.org/spreadsheetml/2006/main" count="164" uniqueCount="139">
  <si>
    <t xml:space="preserve">  </t>
  </si>
  <si>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</si>
  <si>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</si>
  <si>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</si>
  <si>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</si>
  <si>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</si>
  <si>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</si>
  <si>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</si>
  <si>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</si>
  <si>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</si>
  <si>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</si>
  <si>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</si>
  <si>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</si>
  <si>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</si>
  <si>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</si>
  <si>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</si>
  <si>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</si>
  <si>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DE RIESGOS EN CURSO DE VIDA COLECTIVO</t>
  </si>
  <si>
    <t>RENDIMIENTOS POR INVERSIONES</t>
  </si>
  <si>
    <t>SALUD Y HOSPITALIZACION</t>
  </si>
  <si>
    <t>ACCIDENTES PERSONALES</t>
  </si>
  <si>
    <t>PRESTAMOS</t>
  </si>
  <si>
    <t>A MAS DE UN AÑO PLAZO</t>
  </si>
  <si>
    <t>RESERVAS POR SINIESTROS</t>
  </si>
  <si>
    <t>VENCIDOS</t>
  </si>
  <si>
    <t>RESERVAS POR SINIESTROS REPORTADOS</t>
  </si>
  <si>
    <t>RENDIMIENTOS POR PRESTAMOS</t>
  </si>
  <si>
    <t>RESERVAS POR SINIESTROS NO REPORTADOS</t>
  </si>
  <si>
    <t>PROVISIONES POR PRESTAMOS ( CR )</t>
  </si>
  <si>
    <t>SOCIEDADES ACREEDORAS DE SEGUROS Y FIANZAS</t>
  </si>
  <si>
    <t>PRIMAS POR COBRAR</t>
  </si>
  <si>
    <t>OBLIG. EN CTA. CTE. CON SOCIED. DE REASEG.</t>
  </si>
  <si>
    <t>PRIMAS DE SEGUROS DE VIDA</t>
  </si>
  <si>
    <t>PRIMAS DE SEGUROS DE ACCIDENTES Y ENFERMEDADES</t>
  </si>
  <si>
    <t>OBLIGACIONES CON INTERMEDIARIOS Y AGENTES</t>
  </si>
  <si>
    <t>PRIMAS VENCIDAS</t>
  </si>
  <si>
    <t>OBLIGACIONES CON AGENTES</t>
  </si>
  <si>
    <t>PROVISION POR PRIMAS POR COBRAR (CR)</t>
  </si>
  <si>
    <t>CUENTAS POR PAGAR</t>
  </si>
  <si>
    <t>SOCIEDADES DEUDORAS DE SEGUROS Y FIANZAS</t>
  </si>
  <si>
    <t>IMPUESTOS, CONTRIBUCIONES Y RETENCIONES</t>
  </si>
  <si>
    <t>CUENTA CORRIENTE POR SEGUROS Y FIANZAS</t>
  </si>
  <si>
    <t>OTRAS CUENTAS POR PAGAR</t>
  </si>
  <si>
    <t>INMUEBLES, MOBILIARIO Y EQUIPO</t>
  </si>
  <si>
    <t>REMUNERACIONES POR PAGAR</t>
  </si>
  <si>
    <t>INMUEBLES</t>
  </si>
  <si>
    <t>AGUINALDOS Y BONIFICACIONES</t>
  </si>
  <si>
    <t>MOBILIARIO Y EQUIPO</t>
  </si>
  <si>
    <t>DEPRECIACION ACUMULADA MOBILIARIO Y EQUIPO</t>
  </si>
  <si>
    <t>PROVISIONES</t>
  </si>
  <si>
    <t>PROVISION POR OBLIGACIONES LABORALES</t>
  </si>
  <si>
    <t>OTROS ACTIVOS</t>
  </si>
  <si>
    <t>PAGOS ANTICIPADOS Y CARGOS DIFERIDOS</t>
  </si>
  <si>
    <t xml:space="preserve">OTROS PASIVOS </t>
  </si>
  <si>
    <t>CUENTAS POR COBRAR DIVERSAS</t>
  </si>
  <si>
    <t>INGRESOS DIFERIDOS</t>
  </si>
  <si>
    <t>IMPUESTO SOBRE LA RENTA POR LIQUIDAR</t>
  </si>
  <si>
    <t>TOTAL PASIVO</t>
  </si>
  <si>
    <t>PROVISIONES DE OTROS ACTIVOS (CR)</t>
  </si>
  <si>
    <t>PATRIMONIO</t>
  </si>
  <si>
    <t>CAPITAL SOCIAL</t>
  </si>
  <si>
    <t>CAPITAL PAGADO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</si>
  <si>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</si>
  <si>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</si>
  <si>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</si>
  <si>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</si>
  <si>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</si>
  <si>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</si>
  <si>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</si>
  <si>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</si>
  <si>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</si>
  <si>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</si>
  <si>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</si>
  <si>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</si>
  <si>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</si>
  <si>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</si>
  <si>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</si>
  <si>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</si>
  <si>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</si>
  <si>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</si>
  <si>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</si>
  <si>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</si>
  <si>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</si>
  <si>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</si>
  <si>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</si>
  <si>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</si>
  <si>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</si>
  <si>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</si>
  <si>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</si>
  <si>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</si>
  <si>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</si>
  <si>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</si>
  <si>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</si>
  <si>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</si>
  <si>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</si>
  <si>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</si>
  <si>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</si>
  <si>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</si>
  <si>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</si>
  <si>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</si>
  <si>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</si>
  <si>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</si>
  <si>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</si>
  <si>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</si>
  <si>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</si>
  <si>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</si>
  <si>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</si>
  <si>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</si>
  <si>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</si>
  <si>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</si>
  <si>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</si>
  <si>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</si>
  <si>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</si>
  <si>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</si>
  <si>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</si>
  <si>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</si>
  <si>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POR SALDOS A CARGO DE REASEGURADORES Y REAFIANZADORES Y OTRAS CXC</t>
  </si>
  <si>
    <t>INGRESOS P/RECUPERAC.DE ACTIVOS  Y PROVISIONES</t>
  </si>
  <si>
    <t>GASTOS DE ADMINISTRACION</t>
  </si>
  <si>
    <t>DISMINUCION DE PROVISIONES</t>
  </si>
  <si>
    <t>DE PERSONAL</t>
  </si>
  <si>
    <t>DE DIRECTORES</t>
  </si>
  <si>
    <t>INGRESOS EXTRAORDINARIOS Y DE EJERCICIOS ANTERIORES</t>
  </si>
  <si>
    <t>POR SERVICIOS RECIBIDOS DE TERCEROS</t>
  </si>
  <si>
    <t>EXTRAORDINARIOS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</si>
  <si>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</si>
  <si>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</si>
  <si>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</si>
  <si>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</si>
  <si>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</si>
  <si>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</si>
  <si>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</si>
  <si>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</si>
  <si>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</si>
  <si>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</si>
  <si>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</si>
  <si>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</si>
  <si>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MAYO 2021</t>
  </si>
  <si>
    <t>ESTADO DE RESULTADO DEL 01 DE ENERO AL 31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</si>
</sst>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9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2"/>
    <xf numFmtId="164" fontId="2" fillId="0" borderId="0" xfId="2" applyNumberFormat="1" applyFont="1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6" fillId="0" borderId="0" xfId="2" applyFont="1"/>
    <xf numFmtId="164" fontId="1" fillId="0" borderId="0" xfId="3" applyFont="1" applyFill="1"/>
    <xf numFmtId="164" fontId="1" fillId="0" borderId="0" xfId="2" applyNumberFormat="1"/>
    <xf numFmtId="164" fontId="1" fillId="0" borderId="0" xfId="3" applyFill="1" applyBorder="1"/>
    <xf numFmtId="164" fontId="1" fillId="0" borderId="0" xfId="3" applyFill="1"/>
    <xf numFmtId="164" fontId="1" fillId="0" borderId="2" xfId="3" applyFill="1" applyBorder="1"/>
    <xf numFmtId="164" fontId="1" fillId="0" borderId="2" xfId="3" applyFont="1" applyFill="1" applyBorder="1"/>
    <xf numFmtId="164" fontId="1" fillId="0" borderId="0" xfId="3" applyFont="1" applyFill="1" applyBorder="1"/>
    <xf numFmtId="0" fontId="7" fillId="0" borderId="0" xfId="2" applyFont="1"/>
    <xf numFmtId="4" fontId="0" fillId="0" borderId="0" xfId="0" applyNumberFormat="1"/>
    <xf numFmtId="4" fontId="1" fillId="0" borderId="0" xfId="2" applyNumberFormat="1"/>
    <xf numFmtId="164" fontId="8" fillId="0" borderId="0" xfId="3" applyFont="1" applyFill="1"/>
    <xf numFmtId="164" fontId="8" fillId="0" borderId="0" xfId="3" applyFont="1" applyFill="1" applyBorder="1"/>
    <xf numFmtId="0" fontId="6" fillId="0" borderId="0" xfId="2" applyFont="1" applyAlignment="1">
      <alignment horizontal="left"/>
    </xf>
    <xf numFmtId="165" fontId="1" fillId="0" borderId="0" xfId="2" applyNumberFormat="1"/>
    <xf numFmtId="4" fontId="0" fillId="0" borderId="2" xfId="0" applyNumberFormat="1" applyBorder="1"/>
    <xf numFmtId="164" fontId="0" fillId="0" borderId="0" xfId="0" applyNumberFormat="1"/>
    <xf numFmtId="0" fontId="1" fillId="0" borderId="0" xfId="2" applyAlignment="1">
      <alignment vertical="center"/>
    </xf>
    <xf numFmtId="164" fontId="1" fillId="0" borderId="2" xfId="0" applyNumberFormat="1" applyFont="1" applyBorder="1"/>
    <xf numFmtId="164" fontId="1" fillId="2" borderId="2" xfId="3" applyFont="1" applyFill="1" applyBorder="1"/>
    <xf numFmtId="0" fontId="1" fillId="0" borderId="0" xfId="2" applyAlignment="1">
      <alignment horizontal="left"/>
    </xf>
    <xf numFmtId="10" fontId="1" fillId="0" borderId="0" xfId="2" applyNumberFormat="1"/>
    <xf numFmtId="164" fontId="1" fillId="0" borderId="0" xfId="3" applyFont="1" applyFill="1" applyAlignment="1">
      <alignment vertical="center"/>
    </xf>
    <xf numFmtId="4" fontId="6" fillId="0" borderId="0" xfId="2" applyNumberFormat="1" applyFont="1"/>
    <xf numFmtId="164" fontId="0" fillId="0" borderId="0" xfId="0" applyNumberFormat="1" applyAlignment="1">
      <alignment vertical="center"/>
    </xf>
    <xf numFmtId="164" fontId="1" fillId="0" borderId="0" xfId="3" applyFill="1" applyAlignment="1">
      <alignment vertical="center"/>
    </xf>
    <xf numFmtId="164" fontId="4" fillId="0" borderId="0" xfId="2" applyNumberFormat="1" applyFont="1"/>
    <xf numFmtId="164" fontId="1" fillId="0" borderId="2" xfId="3" applyFont="1" applyFill="1" applyBorder="1" applyAlignment="1">
      <alignment vertical="center"/>
    </xf>
    <xf numFmtId="164" fontId="1" fillId="0" borderId="0" xfId="2" applyNumberFormat="1" applyAlignment="1">
      <alignment vertical="center"/>
    </xf>
    <xf numFmtId="0" fontId="6" fillId="0" borderId="0" xfId="0" applyFont="1"/>
    <xf numFmtId="164" fontId="1" fillId="0" borderId="0" xfId="3" applyFont="1" applyFill="1" applyBorder="1" applyAlignment="1">
      <alignment vertical="center"/>
    </xf>
    <xf numFmtId="0" fontId="1" fillId="0" borderId="0" xfId="0" applyFont="1"/>
    <xf numFmtId="1" fontId="1" fillId="0" borderId="0" xfId="2" applyNumberFormat="1"/>
    <xf numFmtId="164" fontId="4" fillId="0" borderId="0" xfId="3" applyFont="1" applyFill="1" applyBorder="1"/>
    <xf numFmtId="164" fontId="4" fillId="0" borderId="3" xfId="3" applyFont="1" applyFill="1" applyBorder="1" applyAlignment="1">
      <alignment vertical="center" wrapText="1"/>
    </xf>
    <xf numFmtId="164" fontId="4" fillId="0" borderId="3" xfId="3" applyFont="1" applyFill="1" applyBorder="1" applyAlignment="1">
      <alignment horizontal="center" vertical="center" wrapText="1"/>
    </xf>
    <xf numFmtId="164" fontId="4" fillId="0" borderId="2" xfId="3" applyFont="1" applyFill="1" applyBorder="1"/>
    <xf numFmtId="49" fontId="6" fillId="0" borderId="0" xfId="2" applyNumberFormat="1" applyFont="1"/>
    <xf numFmtId="0" fontId="9" fillId="0" borderId="0" xfId="2" applyFont="1" applyAlignment="1">
      <alignment vertical="center"/>
    </xf>
    <xf numFmtId="0" fontId="9" fillId="0" borderId="0" xfId="2" applyFont="1" applyAlignment="1">
      <alignment wrapText="1"/>
    </xf>
    <xf numFmtId="164" fontId="1" fillId="0" borderId="0" xfId="3" applyFont="1"/>
    <xf numFmtId="164" fontId="4" fillId="0" borderId="0" xfId="3" applyFont="1" applyBorder="1"/>
    <xf numFmtId="164" fontId="1" fillId="0" borderId="0" xfId="3"/>
    <xf numFmtId="0" fontId="9" fillId="0" borderId="0" xfId="2" applyFont="1"/>
    <xf numFmtId="164" fontId="1" fillId="0" borderId="2" xfId="3" applyFont="1" applyBorder="1"/>
    <xf numFmtId="164" fontId="10" fillId="0" borderId="0" xfId="3" applyFont="1" applyBorder="1"/>
    <xf numFmtId="164" fontId="4" fillId="0" borderId="2" xfId="3" applyFont="1" applyBorder="1"/>
    <xf numFmtId="164" fontId="1" fillId="0" borderId="0" xfId="3" applyFont="1" applyBorder="1"/>
    <xf numFmtId="164" fontId="11" fillId="0" borderId="0" xfId="2" applyNumberFormat="1" applyFont="1"/>
    <xf numFmtId="1" fontId="1" fillId="0" borderId="0" xfId="2" applyNumberFormat="1" applyAlignment="1">
      <alignment wrapText="1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3" fillId="0" borderId="0" xfId="2" applyFont="1" applyAlignment="1">
      <alignment horizontal="centerContinuous" vertical="center"/>
    </xf>
    <xf numFmtId="0" fontId="1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4" fillId="0" borderId="0" xfId="2" applyFont="1" applyAlignment="1">
      <alignment horizontal="centerContinuous"/>
    </xf>
    <xf numFmtId="0" fontId="5" fillId="0" borderId="1" xfId="2" applyFont="1" applyBorder="1" applyAlignment="1">
      <alignment horizontal="centerContinuous" vertical="center"/>
    </xf>
    <xf numFmtId="0" fontId="15" fillId="0" borderId="1" xfId="2" applyFont="1" applyBorder="1" applyAlignment="1">
      <alignment horizontal="centerContinuous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39" fontId="1" fillId="0" borderId="0" xfId="2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0" fontId="16" fillId="0" borderId="0" xfId="2" applyFont="1" applyAlignment="1">
      <alignment wrapText="1"/>
    </xf>
    <xf numFmtId="39" fontId="1" fillId="0" borderId="2" xfId="0" applyNumberFormat="1" applyFont="1" applyBorder="1"/>
    <xf numFmtId="4" fontId="1" fillId="0" borderId="0" xfId="3" applyNumberFormat="1" applyFont="1" applyFill="1" applyBorder="1"/>
    <xf numFmtId="0" fontId="1" fillId="0" borderId="0" xfId="2" applyAlignment="1">
      <alignment horizontal="left" wrapText="1"/>
    </xf>
    <xf numFmtId="4" fontId="1" fillId="0" borderId="2" xfId="3" applyNumberFormat="1" applyFont="1" applyFill="1" applyBorder="1"/>
    <xf numFmtId="164" fontId="0" fillId="0" borderId="2" xfId="0" applyNumberFormat="1" applyBorder="1"/>
    <xf numFmtId="164" fontId="1" fillId="0" borderId="0" xfId="4" applyNumberFormat="1" applyFont="1" applyFill="1" applyBorder="1"/>
    <xf numFmtId="164" fontId="17" fillId="0" borderId="0" xfId="4" applyNumberFormat="1" applyFont="1" applyFill="1" applyBorder="1"/>
    <xf numFmtId="0" fontId="1" fillId="0" borderId="0" xfId="2" applyAlignment="1">
      <alignment horizontal="left" vertical="center"/>
    </xf>
    <xf numFmtId="4" fontId="1" fillId="0" borderId="0" xfId="1" applyNumberFormat="1" applyFill="1"/>
    <xf numFmtId="4" fontId="1" fillId="0" borderId="0" xfId="3" applyNumberFormat="1" applyFont="1" applyFill="1"/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0" fontId="1" fillId="0" borderId="0" xfId="2" applyAlignment="1">
      <alignment horizontal="center"/>
    </xf>
    <xf numFmtId="4" fontId="4" fillId="0" borderId="0" xfId="3" applyNumberFormat="1" applyFont="1" applyBorder="1"/>
    <xf numFmtId="164" fontId="4" fillId="0" borderId="3" xfId="2" applyNumberFormat="1" applyFont="1" applyBorder="1"/>
    <xf numFmtId="164" fontId="12" fillId="0" borderId="0" xfId="2" applyNumberFormat="1" applyFont="1" applyAlignment="1">
      <alignment horizontal="center"/>
    </xf>
    <xf numFmtId="0" fontId="13" fillId="0" borderId="0" xfId="2" applyFont="1" applyAlignment="1">
      <alignment horizontal="left" vertical="center"/>
    </xf>
    <xf numFmtId="0" fontId="18" fillId="0" borderId="0" xfId="2" applyFont="1"/>
    <xf numFmtId="0" fontId="13" fillId="0" borderId="0" xfId="2" applyFont="1"/>
  </cellXfs>
  <cellStyles count="5">
    <cellStyle name="Millares" xfId="1" builtinId="3"/>
    <cellStyle name="Millares_BALANCE GENERALA ASOCIADO ENERO 06" xfId="3" xr:uid="{C3806CC8-4806-44EE-85DE-66A4936B7AB7}"/>
    <cellStyle name="Moneda 2" xfId="4" xr:uid="{7FDDC1E5-6808-416E-84BA-22518D36D52D}"/>
    <cellStyle name="Normal" xfId="0" builtinId="0"/>
    <cellStyle name="Normal 2" xfId="2" xr:uid="{1A411F85-A7C6-4AED-B6CD-821F84852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89958</xdr:colOff>
      <xdr:row>67</xdr:row>
      <xdr:rowOff>47625</xdr:rowOff>
    </xdr:from>
    <xdr:to>
      <xdr:col>1</xdr:col>
      <xdr:colOff>259291</xdr:colOff>
      <xdr:row>70</xdr:row>
      <xdr:rowOff>165100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9995225-5E37-46DE-8BC4-F4D250595AB8}"/>
            </a:ext>
          </a:extLst>
        </xdr:cNvPr>
        <xdr:cNvSpPr/>
      </xdr:nvSpPr>
      <xdr:spPr>
        <a:xfrm>
          <a:off x="89958" y="10848975"/>
          <a:ext cx="3617383" cy="622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587376</xdr:colOff>
      <xdr:row>67</xdr:row>
      <xdr:rowOff>38099</xdr:rowOff>
    </xdr:from>
    <xdr:to>
      <xdr:col>4</xdr:col>
      <xdr:colOff>1174750</xdr:colOff>
      <xdr:row>70</xdr:row>
      <xdr:rowOff>122766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DF5A921-B39A-4211-A7D2-F85B58F93DCF}"/>
            </a:ext>
          </a:extLst>
        </xdr:cNvPr>
        <xdr:cNvSpPr/>
      </xdr:nvSpPr>
      <xdr:spPr>
        <a:xfrm>
          <a:off x="4035426" y="10839449"/>
          <a:ext cx="2968624" cy="5894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1823509</xdr:colOff>
      <xdr:row>67</xdr:row>
      <xdr:rowOff>48684</xdr:rowOff>
    </xdr:from>
    <xdr:to>
      <xdr:col>6</xdr:col>
      <xdr:colOff>1094316</xdr:colOff>
      <xdr:row>70</xdr:row>
      <xdr:rowOff>156634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97C9FF0-E9FA-4398-B902-18DB8AF690B3}"/>
            </a:ext>
          </a:extLst>
        </xdr:cNvPr>
        <xdr:cNvSpPr/>
      </xdr:nvSpPr>
      <xdr:spPr>
        <a:xfrm>
          <a:off x="7652809" y="10850034"/>
          <a:ext cx="3871382" cy="612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31750</xdr:rowOff>
    </xdr:from>
    <xdr:to>
      <xdr:col>0</xdr:col>
      <xdr:colOff>2338918</xdr:colOff>
      <xdr:row>5</xdr:row>
      <xdr:rowOff>31644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659D4B-E398-4BCF-8AC7-2808A0604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31750"/>
          <a:ext cx="1936750" cy="676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701675</xdr:colOff>
      <xdr:row>50</xdr:row>
      <xdr:rowOff>200026</xdr:rowOff>
    </xdr:from>
    <xdr:to>
      <xdr:col>4</xdr:col>
      <xdr:colOff>1389591</xdr:colOff>
      <xdr:row>54</xdr:row>
      <xdr:rowOff>133351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1BB9E7D-E0E9-441E-90FC-B94100A139D9}"/>
            </a:ext>
          </a:extLst>
        </xdr:cNvPr>
        <xdr:cNvSpPr/>
      </xdr:nvSpPr>
      <xdr:spPr>
        <a:xfrm>
          <a:off x="4111625" y="9105901"/>
          <a:ext cx="2764366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2009776</xdr:colOff>
      <xdr:row>50</xdr:row>
      <xdr:rowOff>189442</xdr:rowOff>
    </xdr:from>
    <xdr:to>
      <xdr:col>6</xdr:col>
      <xdr:colOff>876300</xdr:colOff>
      <xdr:row>55</xdr:row>
      <xdr:rowOff>31130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01FC9E9-ECA6-4EB4-B7DE-8DA68E9C389F}"/>
            </a:ext>
          </a:extLst>
        </xdr:cNvPr>
        <xdr:cNvSpPr/>
      </xdr:nvSpPr>
      <xdr:spPr>
        <a:xfrm>
          <a:off x="7496176" y="9095317"/>
          <a:ext cx="3324224" cy="7560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76200</xdr:colOff>
      <xdr:row>50</xdr:row>
      <xdr:rowOff>209550</xdr:rowOff>
    </xdr:from>
    <xdr:to>
      <xdr:col>1</xdr:col>
      <xdr:colOff>279400</xdr:colOff>
      <xdr:row>54</xdr:row>
      <xdr:rowOff>74084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5D41EBA-53A9-4F8F-9D7F-4E2556817650}"/>
            </a:ext>
          </a:extLst>
        </xdr:cNvPr>
        <xdr:cNvSpPr/>
      </xdr:nvSpPr>
      <xdr:spPr>
        <a:xfrm>
          <a:off x="76200" y="9115425"/>
          <a:ext cx="3613150" cy="6170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37897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3D3387-0BDF-4CEC-917A-EA34AD644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1\05.%20MAYO%202021\2021%2005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EST.RESULT.6 "/>
      <sheetName val="BALANCE6 "/>
      <sheetName val="EST.RESULTAD4 "/>
      <sheetName val="BALANCE4 "/>
      <sheetName val="BALANCE4  (BVES)"/>
      <sheetName val="EST.RESULTAD4 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01A52-DD41-4879-AEDC-385AC52AE42C}">
  <sheetPr>
    <pageSetUpPr fitToPage="1"/>
  </sheetPr>
  <dimension ref="A1:O85"/>
  <sheetViews>
    <sheetView tabSelected="1" view="pageBreakPreview" topLeftCell="A37" zoomScale="90" zoomScaleNormal="90" zoomScaleSheetLayoutView="90" workbookViewId="0">
      <selection activeCell="I40" sqref="I40"/>
    </sheetView>
  </sheetViews>
  <sheetFormatPr baseColWidth="10" defaultRowHeight="12.75" x14ac:dyDescent="0.2"/>
  <cols>
    <col min="1" max="1" width="51.7109375" style="1" customWidth="1"/>
    <col min="2" max="3" width="17.42578125" style="1" customWidth="1"/>
    <col min="4" max="4" width="0.85546875" style="1" customWidth="1"/>
    <col min="5" max="5" width="51.7109375" style="1" customWidth="1"/>
    <col min="6" max="6" width="17.28515625" style="1" customWidth="1"/>
    <col min="7" max="7" width="17.42578125" style="1" customWidth="1"/>
    <col min="8" max="8" width="19.7109375" style="1" customWidth="1"/>
    <col min="9" max="9" width="11.42578125" style="1" customWidth="1"/>
    <col min="10" max="10" width="6.7109375" style="1" customWidth="1"/>
    <col min="11" max="11" width="15.5703125" style="1" customWidth="1"/>
    <col min="12" max="16384" width="11.42578125" style="1"/>
  </cols>
  <sheetData>
    <row r="1" spans="1:11" ht="9.75" customHeight="1" x14ac:dyDescent="0.25">
      <c r="A1" s="1" t="s">
        <v>0</v>
      </c>
      <c r="H1" s="2"/>
      <c r="I1" s="2"/>
    </row>
    <row r="2" spans="1:11" ht="17.25" customHeight="1" x14ac:dyDescent="0.2">
      <c r="A2" s="3" t="s">
        <v>1</v>
      </c>
      <c r="B2" s="3"/>
      <c r="C2" s="3"/>
      <c r="D2" s="3"/>
      <c r="E2" s="3"/>
      <c r="F2" s="3"/>
      <c r="G2" s="3"/>
    </row>
    <row r="3" spans="1:11" ht="13.5" customHeight="1" x14ac:dyDescent="0.2">
      <c r="A3" s="4" t="s">
        <v>137</v>
      </c>
      <c r="B3" s="4"/>
      <c r="C3" s="4"/>
      <c r="D3" s="4"/>
      <c r="E3" s="4"/>
      <c r="F3" s="4"/>
      <c r="G3" s="4"/>
    </row>
    <row r="4" spans="1:11" ht="12.75" customHeight="1" thickBot="1" x14ac:dyDescent="0.25">
      <c r="A4" s="5" t="s">
        <v>2</v>
      </c>
      <c r="B4" s="5"/>
      <c r="C4" s="5"/>
      <c r="D4" s="5"/>
      <c r="E4" s="5"/>
      <c r="F4" s="5"/>
      <c r="G4" s="5"/>
    </row>
    <row r="5" spans="1:11" ht="12" hidden="1" customHeight="1" x14ac:dyDescent="0.2">
      <c r="E5" s="1" t="s">
        <v>3</v>
      </c>
    </row>
    <row r="6" spans="1:11" x14ac:dyDescent="0.2">
      <c r="A6" s="6" t="s">
        <v>4</v>
      </c>
      <c r="E6" s="6" t="s">
        <v>5</v>
      </c>
    </row>
    <row r="7" spans="1:11" x14ac:dyDescent="0.2">
      <c r="A7" s="7" t="s">
        <v>6</v>
      </c>
      <c r="B7" s="8" t="s">
        <v>3</v>
      </c>
      <c r="C7" s="9">
        <f>SUM(B8:B9)</f>
        <v>680621.32</v>
      </c>
      <c r="D7" s="9"/>
      <c r="E7" s="7" t="s">
        <v>7</v>
      </c>
      <c r="F7" s="10"/>
      <c r="G7" s="9">
        <f>SUM(F8:F9)</f>
        <v>61795.56</v>
      </c>
    </row>
    <row r="8" spans="1:11" x14ac:dyDescent="0.2">
      <c r="A8" s="1" t="s">
        <v>8</v>
      </c>
      <c r="B8" s="11">
        <v>1100</v>
      </c>
      <c r="E8" s="1" t="s">
        <v>9</v>
      </c>
      <c r="F8" s="10">
        <v>0</v>
      </c>
      <c r="G8" s="9"/>
    </row>
    <row r="9" spans="1:11" x14ac:dyDescent="0.2">
      <c r="A9" s="1" t="s">
        <v>10</v>
      </c>
      <c r="B9" s="12">
        <v>679521.32</v>
      </c>
      <c r="C9" s="9"/>
      <c r="D9" s="1" t="s">
        <v>3</v>
      </c>
      <c r="E9" s="1" t="s">
        <v>11</v>
      </c>
      <c r="F9" s="13">
        <v>61795.56</v>
      </c>
    </row>
    <row r="10" spans="1:11" ht="6" customHeight="1" x14ac:dyDescent="0.2">
      <c r="B10" s="8"/>
    </row>
    <row r="11" spans="1:11" x14ac:dyDescent="0.2">
      <c r="A11" s="7" t="s">
        <v>12</v>
      </c>
      <c r="B11" s="8" t="s">
        <v>3</v>
      </c>
      <c r="C11" s="9">
        <f>SUM(B12:B14)</f>
        <v>6151290.9799999995</v>
      </c>
      <c r="E11" s="7" t="s">
        <v>13</v>
      </c>
      <c r="F11" s="10"/>
      <c r="G11" s="9">
        <f>SUM(F12:F15)</f>
        <v>5012624.43</v>
      </c>
      <c r="H11" s="9"/>
    </row>
    <row r="12" spans="1:11" x14ac:dyDescent="0.2">
      <c r="A12" s="1" t="s">
        <v>14</v>
      </c>
      <c r="B12" s="8">
        <v>1508100</v>
      </c>
      <c r="E12" s="1" t="s">
        <v>15</v>
      </c>
      <c r="F12" s="14">
        <v>30910.21</v>
      </c>
      <c r="G12" s="9"/>
    </row>
    <row r="13" spans="1:11" x14ac:dyDescent="0.2">
      <c r="A13" s="1" t="s">
        <v>16</v>
      </c>
      <c r="B13" s="11">
        <v>4579651.21</v>
      </c>
      <c r="D13" s="15"/>
      <c r="E13" s="1" t="s">
        <v>17</v>
      </c>
      <c r="F13" s="16">
        <v>697140.16</v>
      </c>
      <c r="K13" s="17"/>
    </row>
    <row r="14" spans="1:11" x14ac:dyDescent="0.2">
      <c r="A14" s="1" t="s">
        <v>18</v>
      </c>
      <c r="B14" s="13">
        <v>63539.77</v>
      </c>
      <c r="D14" s="15"/>
      <c r="E14" s="1" t="s">
        <v>19</v>
      </c>
      <c r="F14" s="16">
        <v>4283459.1399999997</v>
      </c>
      <c r="G14" s="9"/>
    </row>
    <row r="15" spans="1:11" ht="13.5" customHeight="1" x14ac:dyDescent="0.2">
      <c r="B15" s="14"/>
      <c r="D15" s="15"/>
      <c r="E15" s="1" t="s">
        <v>20</v>
      </c>
      <c r="F15" s="13">
        <v>1114.92</v>
      </c>
      <c r="K15" s="17"/>
    </row>
    <row r="16" spans="1:11" ht="15" x14ac:dyDescent="0.35">
      <c r="A16" s="7" t="s">
        <v>21</v>
      </c>
      <c r="B16" s="18"/>
      <c r="C16" s="17">
        <f>SUM(B17:B20)</f>
        <v>0</v>
      </c>
      <c r="D16" s="15"/>
    </row>
    <row r="17" spans="1:15" x14ac:dyDescent="0.2">
      <c r="A17" s="1" t="s">
        <v>22</v>
      </c>
      <c r="B17" s="8">
        <v>2513.62</v>
      </c>
      <c r="E17" s="7" t="s">
        <v>23</v>
      </c>
      <c r="G17" s="17">
        <f>SUM(F18:F19)</f>
        <v>2069692.12</v>
      </c>
    </row>
    <row r="18" spans="1:15" x14ac:dyDescent="0.2">
      <c r="A18" s="1" t="s">
        <v>24</v>
      </c>
      <c r="B18" s="8">
        <v>28393.84</v>
      </c>
      <c r="E18" s="1" t="s">
        <v>25</v>
      </c>
      <c r="F18" s="16">
        <v>1554429.4300000002</v>
      </c>
      <c r="H18" s="9"/>
    </row>
    <row r="19" spans="1:15" x14ac:dyDescent="0.2">
      <c r="A19" s="1" t="s">
        <v>26</v>
      </c>
      <c r="B19" s="8">
        <v>0</v>
      </c>
      <c r="E19" s="1" t="s">
        <v>27</v>
      </c>
      <c r="F19" s="13">
        <v>515262.69000000006</v>
      </c>
    </row>
    <row r="20" spans="1:15" ht="15" x14ac:dyDescent="0.35">
      <c r="A20" s="1" t="s">
        <v>28</v>
      </c>
      <c r="B20" s="13">
        <v>-30907.46</v>
      </c>
      <c r="F20" s="19"/>
    </row>
    <row r="21" spans="1:15" x14ac:dyDescent="0.2">
      <c r="E21" s="20" t="s">
        <v>29</v>
      </c>
      <c r="F21" s="21"/>
      <c r="G21" s="9">
        <f>SUM(F22)</f>
        <v>601008.86</v>
      </c>
    </row>
    <row r="22" spans="1:15" x14ac:dyDescent="0.2">
      <c r="A22" s="7" t="s">
        <v>30</v>
      </c>
      <c r="B22" s="11"/>
      <c r="C22" s="9">
        <f>SUM(B23:B26)</f>
        <v>8439437.2100000009</v>
      </c>
      <c r="E22" s="1" t="s">
        <v>31</v>
      </c>
      <c r="F22" s="22">
        <v>601008.86</v>
      </c>
      <c r="G22" s="9"/>
    </row>
    <row r="23" spans="1:15" ht="15" x14ac:dyDescent="0.35">
      <c r="A23" s="1" t="s">
        <v>32</v>
      </c>
      <c r="B23" s="8">
        <v>2204745.1100000003</v>
      </c>
      <c r="F23" s="19"/>
    </row>
    <row r="24" spans="1:15" x14ac:dyDescent="0.2">
      <c r="A24" s="1" t="s">
        <v>33</v>
      </c>
      <c r="B24" s="16">
        <v>6074957.9800000004</v>
      </c>
      <c r="E24" s="20" t="s">
        <v>34</v>
      </c>
      <c r="F24" s="21"/>
      <c r="G24" s="9">
        <f>SUM(F25)</f>
        <v>326292.18</v>
      </c>
    </row>
    <row r="25" spans="1:15" x14ac:dyDescent="0.2">
      <c r="A25" s="1" t="s">
        <v>35</v>
      </c>
      <c r="B25" s="23">
        <v>205667.45</v>
      </c>
      <c r="E25" s="24" t="s">
        <v>36</v>
      </c>
      <c r="F25" s="13">
        <v>326292.18</v>
      </c>
      <c r="G25" s="9"/>
    </row>
    <row r="26" spans="1:15" x14ac:dyDescent="0.2">
      <c r="A26" s="1" t="s">
        <v>37</v>
      </c>
      <c r="B26" s="25">
        <v>-45933.33</v>
      </c>
    </row>
    <row r="27" spans="1:15" x14ac:dyDescent="0.2">
      <c r="E27" s="7" t="s">
        <v>38</v>
      </c>
      <c r="F27" s="11"/>
      <c r="G27" s="9">
        <f>SUM(F28:F29)</f>
        <v>193120.02000000002</v>
      </c>
    </row>
    <row r="28" spans="1:15" x14ac:dyDescent="0.2">
      <c r="A28" s="7" t="s">
        <v>39</v>
      </c>
      <c r="B28" s="14"/>
      <c r="C28" s="17">
        <f>SUM(B29)</f>
        <v>114505.05</v>
      </c>
      <c r="E28" s="1" t="s">
        <v>40</v>
      </c>
      <c r="F28" s="14">
        <v>107776.61</v>
      </c>
    </row>
    <row r="29" spans="1:15" x14ac:dyDescent="0.2">
      <c r="A29" s="1" t="s">
        <v>41</v>
      </c>
      <c r="B29" s="26">
        <v>114505.05</v>
      </c>
      <c r="E29" s="1" t="s">
        <v>42</v>
      </c>
      <c r="F29" s="13">
        <v>85343.41</v>
      </c>
      <c r="G29" s="9"/>
    </row>
    <row r="30" spans="1:15" ht="15" x14ac:dyDescent="0.35">
      <c r="B30" s="14"/>
      <c r="E30" s="27"/>
      <c r="F30" s="19"/>
      <c r="L30" s="28"/>
      <c r="O30" s="28"/>
    </row>
    <row r="31" spans="1:15" ht="15" x14ac:dyDescent="0.35">
      <c r="A31" s="7" t="s">
        <v>43</v>
      </c>
      <c r="B31" s="8" t="s">
        <v>3</v>
      </c>
      <c r="C31" s="9">
        <f>SUM(B32:B34)</f>
        <v>132762.60999999999</v>
      </c>
      <c r="E31" s="20" t="s">
        <v>44</v>
      </c>
      <c r="F31" s="19"/>
      <c r="G31" s="9">
        <f>SUM(F32:F32)</f>
        <v>86282.17</v>
      </c>
    </row>
    <row r="32" spans="1:15" x14ac:dyDescent="0.2">
      <c r="A32" s="1" t="s">
        <v>45</v>
      </c>
      <c r="B32" s="14">
        <v>0</v>
      </c>
      <c r="C32" s="9"/>
      <c r="E32" s="1" t="s">
        <v>46</v>
      </c>
      <c r="F32" s="13">
        <v>86282.17</v>
      </c>
    </row>
    <row r="33" spans="1:11" ht="15" x14ac:dyDescent="0.35">
      <c r="A33" s="1" t="s">
        <v>47</v>
      </c>
      <c r="B33" s="14">
        <v>687964.69</v>
      </c>
      <c r="E33" s="27"/>
      <c r="F33" s="19"/>
      <c r="K33" s="9"/>
    </row>
    <row r="34" spans="1:11" x14ac:dyDescent="0.2">
      <c r="A34" s="1" t="s">
        <v>48</v>
      </c>
      <c r="B34" s="13">
        <v>-555202.07999999996</v>
      </c>
      <c r="E34" s="7" t="s">
        <v>49</v>
      </c>
      <c r="G34" s="17">
        <f>SUM(F35)</f>
        <v>74494.710000000006</v>
      </c>
      <c r="K34" s="9"/>
    </row>
    <row r="35" spans="1:11" ht="13.5" customHeight="1" x14ac:dyDescent="0.2">
      <c r="B35" s="8"/>
      <c r="E35" s="17" t="s">
        <v>50</v>
      </c>
      <c r="F35" s="13">
        <v>74494.710000000006</v>
      </c>
    </row>
    <row r="36" spans="1:11" x14ac:dyDescent="0.2">
      <c r="A36" s="7" t="s">
        <v>51</v>
      </c>
      <c r="B36" s="11"/>
      <c r="C36" s="9">
        <f>SUM(B37:B40)</f>
        <v>1783020.32</v>
      </c>
      <c r="E36" s="17"/>
      <c r="F36" s="14"/>
    </row>
    <row r="37" spans="1:11" ht="15" x14ac:dyDescent="0.35">
      <c r="A37" s="24" t="s">
        <v>52</v>
      </c>
      <c r="B37" s="29">
        <v>1016065.4</v>
      </c>
      <c r="C37" s="9"/>
      <c r="E37" s="30" t="s">
        <v>53</v>
      </c>
      <c r="F37" s="19"/>
      <c r="G37" s="9">
        <f>+SUM(F38:F38)</f>
        <v>47452.97</v>
      </c>
    </row>
    <row r="38" spans="1:11" x14ac:dyDescent="0.2">
      <c r="A38" s="24" t="s">
        <v>54</v>
      </c>
      <c r="B38" s="31">
        <v>196443.27000000002</v>
      </c>
      <c r="C38" s="9"/>
      <c r="E38" s="17" t="s">
        <v>55</v>
      </c>
      <c r="F38" s="13">
        <v>47452.97</v>
      </c>
      <c r="G38" s="9"/>
    </row>
    <row r="39" spans="1:11" x14ac:dyDescent="0.2">
      <c r="A39" s="24" t="s">
        <v>56</v>
      </c>
      <c r="B39" s="32">
        <v>703508.8</v>
      </c>
      <c r="C39" s="9"/>
      <c r="E39" s="6" t="s">
        <v>57</v>
      </c>
      <c r="F39" s="8" t="s">
        <v>3</v>
      </c>
      <c r="G39" s="33">
        <f>SUM(G7:G37)</f>
        <v>8472763.0200000014</v>
      </c>
    </row>
    <row r="40" spans="1:11" x14ac:dyDescent="0.2">
      <c r="A40" s="24" t="s">
        <v>58</v>
      </c>
      <c r="B40" s="34">
        <v>-132997.15</v>
      </c>
      <c r="E40" s="6" t="s">
        <v>59</v>
      </c>
      <c r="F40" s="8" t="s">
        <v>3</v>
      </c>
      <c r="G40" s="9" t="s">
        <v>3</v>
      </c>
      <c r="H40" s="17"/>
    </row>
    <row r="41" spans="1:11" x14ac:dyDescent="0.2">
      <c r="E41" s="7" t="s">
        <v>60</v>
      </c>
      <c r="F41" s="11"/>
      <c r="G41" s="35">
        <f>+F42</f>
        <v>7500000</v>
      </c>
    </row>
    <row r="42" spans="1:11" ht="13.5" customHeight="1" x14ac:dyDescent="0.2">
      <c r="E42" s="1" t="s">
        <v>61</v>
      </c>
      <c r="F42" s="13">
        <v>7500000</v>
      </c>
      <c r="G42" s="35"/>
    </row>
    <row r="43" spans="1:11" ht="5.25" customHeight="1" x14ac:dyDescent="0.2">
      <c r="F43" s="14"/>
      <c r="G43" s="35"/>
    </row>
    <row r="44" spans="1:11" x14ac:dyDescent="0.2">
      <c r="C44" s="7"/>
      <c r="E44" s="36" t="s">
        <v>62</v>
      </c>
      <c r="G44" s="37">
        <f>+F45</f>
        <v>37888.44</v>
      </c>
    </row>
    <row r="45" spans="1:11" x14ac:dyDescent="0.2">
      <c r="E45" s="38" t="s">
        <v>63</v>
      </c>
      <c r="F45" s="13">
        <v>37888.44</v>
      </c>
      <c r="G45" s="24"/>
      <c r="H45" s="9"/>
      <c r="I45" s="9"/>
    </row>
    <row r="46" spans="1:11" ht="6" customHeight="1" x14ac:dyDescent="0.2">
      <c r="E46" s="38"/>
      <c r="F46" s="14"/>
      <c r="G46" s="24"/>
      <c r="H46" s="9"/>
      <c r="I46" s="9"/>
    </row>
    <row r="47" spans="1:11" ht="14.25" customHeight="1" x14ac:dyDescent="0.2">
      <c r="E47" s="36" t="s">
        <v>64</v>
      </c>
      <c r="F47" s="14"/>
      <c r="G47" s="35">
        <f>+F48</f>
        <v>19102.75</v>
      </c>
      <c r="H47" s="9"/>
      <c r="I47" s="9"/>
    </row>
    <row r="48" spans="1:11" ht="14.25" customHeight="1" x14ac:dyDescent="0.2">
      <c r="E48" s="39" t="s">
        <v>65</v>
      </c>
      <c r="F48" s="13">
        <v>19102.75</v>
      </c>
      <c r="G48" s="24"/>
      <c r="H48" s="9"/>
      <c r="I48" s="9"/>
    </row>
    <row r="49" spans="1:12" ht="5.25" customHeight="1" x14ac:dyDescent="0.2">
      <c r="E49" s="39"/>
      <c r="F49" s="14"/>
      <c r="G49" s="24"/>
      <c r="H49" s="9"/>
      <c r="I49" s="9"/>
    </row>
    <row r="50" spans="1:12" x14ac:dyDescent="0.2">
      <c r="E50" s="7" t="s">
        <v>66</v>
      </c>
      <c r="F50" s="14"/>
      <c r="G50" s="35">
        <f>SUM(F51:F52)</f>
        <v>1271883.28</v>
      </c>
      <c r="H50" s="9"/>
      <c r="I50" s="9"/>
    </row>
    <row r="51" spans="1:12" ht="14.25" customHeight="1" x14ac:dyDescent="0.2">
      <c r="E51" s="27" t="str">
        <f>IF(F51&lt;0,"PERDIDA DEL EJERCICIO","UTILIDAD DEL EJERCICIO")</f>
        <v>UTILIDAD DEL EJERCICIO</v>
      </c>
      <c r="F51" s="14">
        <v>1111347.75</v>
      </c>
      <c r="G51" s="24"/>
    </row>
    <row r="52" spans="1:12" x14ac:dyDescent="0.2">
      <c r="E52" s="1" t="s">
        <v>67</v>
      </c>
      <c r="F52" s="13">
        <v>160535.53</v>
      </c>
    </row>
    <row r="53" spans="1:12" ht="6" customHeight="1" x14ac:dyDescent="0.2"/>
    <row r="54" spans="1:12" ht="12.75" customHeight="1" x14ac:dyDescent="0.2">
      <c r="E54" s="6" t="s">
        <v>68</v>
      </c>
      <c r="F54" s="10"/>
      <c r="G54" s="33">
        <f>SUM(G41:G53)</f>
        <v>8828874.4700000007</v>
      </c>
    </row>
    <row r="55" spans="1:12" ht="15.75" customHeight="1" thickBot="1" x14ac:dyDescent="0.25">
      <c r="A55" s="6" t="s">
        <v>69</v>
      </c>
      <c r="B55" s="40" t="s">
        <v>3</v>
      </c>
      <c r="C55" s="41">
        <f>SUM(C6:C54)</f>
        <v>17301637.490000002</v>
      </c>
      <c r="E55" s="6" t="s">
        <v>70</v>
      </c>
      <c r="F55" s="8"/>
      <c r="G55" s="42">
        <f>G39+G54</f>
        <v>17301637.490000002</v>
      </c>
      <c r="H55" s="9">
        <f>+C55-G55</f>
        <v>0</v>
      </c>
    </row>
    <row r="56" spans="1:12" ht="7.5" customHeight="1" thickTop="1" x14ac:dyDescent="0.2">
      <c r="H56" s="9"/>
      <c r="L56" s="9"/>
    </row>
    <row r="57" spans="1:12" x14ac:dyDescent="0.2">
      <c r="A57" s="7" t="s">
        <v>71</v>
      </c>
      <c r="B57" s="40"/>
      <c r="C57" s="43">
        <f>SUM(B58:B61)</f>
        <v>1200902882.78</v>
      </c>
      <c r="E57" s="44" t="s">
        <v>72</v>
      </c>
      <c r="F57" s="11"/>
      <c r="G57" s="43">
        <f>SUM(F58)</f>
        <v>1200902882.78</v>
      </c>
      <c r="H57" s="9">
        <f>+G57-C57</f>
        <v>0</v>
      </c>
      <c r="K57" s="14"/>
    </row>
    <row r="58" spans="1:12" ht="24" x14ac:dyDescent="0.2">
      <c r="A58" s="45" t="s">
        <v>73</v>
      </c>
      <c r="B58" s="29">
        <v>1022947945.1600001</v>
      </c>
      <c r="C58" s="40"/>
      <c r="E58" s="46" t="s">
        <v>74</v>
      </c>
      <c r="F58" s="13">
        <v>1200902882.78</v>
      </c>
      <c r="G58" s="40"/>
      <c r="H58" s="40" t="s">
        <v>3</v>
      </c>
      <c r="K58" s="9"/>
    </row>
    <row r="59" spans="1:12" x14ac:dyDescent="0.2">
      <c r="A59" s="1" t="s">
        <v>75</v>
      </c>
      <c r="B59" s="47">
        <v>22681782.16</v>
      </c>
      <c r="C59" s="48"/>
      <c r="E59" s="9"/>
      <c r="F59" s="49"/>
      <c r="G59" s="48"/>
      <c r="H59" s="9"/>
    </row>
    <row r="60" spans="1:12" x14ac:dyDescent="0.2">
      <c r="A60" s="50" t="s">
        <v>76</v>
      </c>
      <c r="B60" s="47">
        <v>152805209.92000002</v>
      </c>
      <c r="F60" s="49"/>
      <c r="G60" s="48"/>
      <c r="I60" s="9"/>
      <c r="K60" s="9"/>
    </row>
    <row r="61" spans="1:12" ht="28.5" customHeight="1" x14ac:dyDescent="0.35">
      <c r="A61" s="46" t="s">
        <v>77</v>
      </c>
      <c r="B61" s="51">
        <v>2467945.54</v>
      </c>
      <c r="E61" s="15"/>
      <c r="F61" s="49"/>
      <c r="G61" s="52"/>
    </row>
    <row r="62" spans="1:12" ht="6.75" customHeight="1" x14ac:dyDescent="0.35">
      <c r="B62" s="52"/>
      <c r="C62" s="48"/>
      <c r="E62" s="15"/>
      <c r="F62" s="49"/>
      <c r="G62" s="52"/>
      <c r="I62" s="9"/>
      <c r="K62" s="9"/>
    </row>
    <row r="63" spans="1:12" ht="15" x14ac:dyDescent="0.35">
      <c r="A63" s="7" t="s">
        <v>78</v>
      </c>
      <c r="B63" s="52"/>
      <c r="C63" s="53">
        <f>SUM(B64:B65)</f>
        <v>1237000</v>
      </c>
      <c r="E63" s="7" t="s">
        <v>79</v>
      </c>
      <c r="G63" s="53">
        <f>+F64</f>
        <v>1237000</v>
      </c>
      <c r="K63" s="9"/>
    </row>
    <row r="64" spans="1:12" ht="14.25" customHeight="1" x14ac:dyDescent="0.2">
      <c r="A64" s="1" t="s">
        <v>80</v>
      </c>
      <c r="B64" s="54">
        <v>1232358.44</v>
      </c>
      <c r="C64" s="48"/>
      <c r="E64" s="1" t="s">
        <v>79</v>
      </c>
      <c r="F64" s="22">
        <v>1237000</v>
      </c>
      <c r="H64" s="9">
        <f>+C57-G57</f>
        <v>0</v>
      </c>
      <c r="K64" s="55">
        <f>+G55-C55</f>
        <v>0</v>
      </c>
    </row>
    <row r="65" spans="1:11" ht="12.75" customHeight="1" x14ac:dyDescent="0.2">
      <c r="A65" s="56" t="s">
        <v>81</v>
      </c>
      <c r="B65" s="51">
        <v>4641.5600000000004</v>
      </c>
      <c r="C65" s="48"/>
      <c r="F65" s="17"/>
    </row>
    <row r="66" spans="1:11" ht="15" x14ac:dyDescent="0.35">
      <c r="B66" s="52"/>
      <c r="C66" s="48"/>
      <c r="H66" s="9" t="s">
        <v>0</v>
      </c>
      <c r="K66" s="9">
        <f>+G57-C57</f>
        <v>0</v>
      </c>
    </row>
    <row r="67" spans="1:11" ht="7.5" customHeight="1" x14ac:dyDescent="0.35">
      <c r="B67" s="52"/>
      <c r="C67" s="48"/>
      <c r="D67" s="48"/>
    </row>
    <row r="68" spans="1:11" ht="12" customHeight="1" x14ac:dyDescent="0.35">
      <c r="B68" s="52"/>
      <c r="C68" s="48"/>
      <c r="D68" s="48"/>
    </row>
    <row r="69" spans="1:11" ht="12" customHeight="1" x14ac:dyDescent="0.35">
      <c r="B69" s="52"/>
      <c r="C69" s="48"/>
      <c r="D69" s="48"/>
    </row>
    <row r="70" spans="1:11" ht="15.75" x14ac:dyDescent="0.25">
      <c r="A70" s="57" t="s">
        <v>82</v>
      </c>
      <c r="C70" s="58"/>
      <c r="D70" s="48"/>
      <c r="F70" s="57" t="s">
        <v>83</v>
      </c>
      <c r="G70" s="59"/>
      <c r="H70" s="9">
        <f>+C63-G63</f>
        <v>0</v>
      </c>
    </row>
    <row r="71" spans="1:11" ht="15.75" x14ac:dyDescent="0.25">
      <c r="A71" s="59"/>
      <c r="C71" s="58"/>
      <c r="D71" s="48"/>
      <c r="F71" s="59"/>
      <c r="G71" s="59"/>
    </row>
    <row r="72" spans="1:11" ht="15.75" x14ac:dyDescent="0.25">
      <c r="D72" s="48"/>
      <c r="F72" s="59"/>
      <c r="G72" s="59"/>
      <c r="K72" s="9"/>
    </row>
    <row r="73" spans="1:11" ht="16.5" customHeight="1" x14ac:dyDescent="0.2">
      <c r="D73" s="48"/>
    </row>
    <row r="74" spans="1:11" ht="16.5" customHeight="1" x14ac:dyDescent="0.2">
      <c r="D74" s="48"/>
    </row>
    <row r="75" spans="1:11" ht="16.5" customHeight="1" x14ac:dyDescent="0.2">
      <c r="D75" s="48"/>
    </row>
    <row r="76" spans="1:11" ht="16.5" customHeight="1" x14ac:dyDescent="0.2"/>
    <row r="77" spans="1:11" ht="16.5" customHeight="1" x14ac:dyDescent="0.2"/>
    <row r="83" spans="4:4" ht="15.75" x14ac:dyDescent="0.25">
      <c r="D83" s="59"/>
    </row>
    <row r="84" spans="4:4" ht="15.75" x14ac:dyDescent="0.25">
      <c r="D84" s="59"/>
    </row>
    <row r="85" spans="4:4" ht="15.75" x14ac:dyDescent="0.25">
      <c r="D85" s="59"/>
    </row>
  </sheetData>
  <mergeCells count="3">
    <mergeCell ref="A2:G2"/>
    <mergeCell ref="A3:G3"/>
    <mergeCell ref="A4:G4"/>
  </mergeCells>
  <printOptions horizontalCentered="1"/>
  <pageMargins left="0.11811023622047245" right="0.23622047244094491" top="0.23622047244094491" bottom="0.19685039370078741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D918-3B20-4005-949F-D87811361420}">
  <sheetPr>
    <pageSetUpPr fitToPage="1"/>
  </sheetPr>
  <dimension ref="A1:I64"/>
  <sheetViews>
    <sheetView view="pageBreakPreview" topLeftCell="A33" zoomScaleNormal="100" zoomScaleSheetLayoutView="100" workbookViewId="0">
      <selection activeCell="A15" sqref="A15"/>
    </sheetView>
  </sheetViews>
  <sheetFormatPr baseColWidth="10" defaultRowHeight="12.75" x14ac:dyDescent="0.2"/>
  <cols>
    <col min="1" max="1" width="51.140625" style="1" customWidth="1"/>
    <col min="2" max="2" width="16" style="1" customWidth="1"/>
    <col min="3" max="3" width="13.85546875" style="1" customWidth="1"/>
    <col min="4" max="4" width="1.28515625" style="1" customWidth="1"/>
    <col min="5" max="5" width="50.85546875" style="1" customWidth="1"/>
    <col min="6" max="6" width="16" style="1" customWidth="1"/>
    <col min="7" max="7" width="13.5703125" style="1" customWidth="1"/>
    <col min="8" max="8" width="20.28515625" style="1" bestFit="1" customWidth="1"/>
    <col min="9" max="16384" width="11.42578125" style="1"/>
  </cols>
  <sheetData>
    <row r="1" spans="1:9" ht="15" customHeight="1" x14ac:dyDescent="0.25">
      <c r="A1" s="60" t="s">
        <v>1</v>
      </c>
      <c r="B1" s="61"/>
      <c r="C1" s="61"/>
      <c r="D1" s="61"/>
      <c r="E1" s="61"/>
      <c r="F1" s="61"/>
      <c r="G1" s="62"/>
    </row>
    <row r="2" spans="1:9" ht="15" customHeight="1" x14ac:dyDescent="0.2">
      <c r="A2" s="63" t="s">
        <v>138</v>
      </c>
      <c r="B2" s="64"/>
      <c r="C2" s="64"/>
      <c r="D2" s="64"/>
      <c r="E2" s="64"/>
      <c r="F2" s="64"/>
      <c r="G2" s="62"/>
    </row>
    <row r="3" spans="1:9" ht="19.5" customHeight="1" thickBot="1" x14ac:dyDescent="0.25">
      <c r="A3" s="65" t="s">
        <v>2</v>
      </c>
      <c r="B3" s="66"/>
      <c r="C3" s="66"/>
      <c r="D3" s="66"/>
      <c r="E3" s="66"/>
      <c r="F3" s="66"/>
      <c r="G3" s="67"/>
      <c r="H3" s="68"/>
    </row>
    <row r="4" spans="1:9" ht="18" customHeight="1" x14ac:dyDescent="0.2">
      <c r="A4" s="6" t="s">
        <v>84</v>
      </c>
      <c r="E4" s="6" t="s">
        <v>85</v>
      </c>
      <c r="G4" s="17"/>
      <c r="H4" s="68"/>
      <c r="I4" s="68"/>
    </row>
    <row r="5" spans="1:9" ht="16.5" customHeight="1" x14ac:dyDescent="0.2">
      <c r="A5" s="7" t="s">
        <v>86</v>
      </c>
      <c r="C5" s="17">
        <f>SUM(B6:B7)</f>
        <v>3820232.86</v>
      </c>
      <c r="D5" s="68"/>
      <c r="E5" s="20" t="s">
        <v>87</v>
      </c>
      <c r="F5" s="69"/>
      <c r="G5" s="69">
        <f>SUM(F6:F7)</f>
        <v>8329390.1299999999</v>
      </c>
      <c r="H5" s="68"/>
    </row>
    <row r="6" spans="1:9" x14ac:dyDescent="0.2">
      <c r="A6" s="1" t="s">
        <v>88</v>
      </c>
      <c r="B6" s="16">
        <v>783935.31</v>
      </c>
      <c r="C6" s="17"/>
      <c r="E6" s="27" t="s">
        <v>88</v>
      </c>
      <c r="F6" s="70">
        <v>1935991.88</v>
      </c>
      <c r="G6" s="69"/>
      <c r="H6" s="68"/>
    </row>
    <row r="7" spans="1:9" x14ac:dyDescent="0.2">
      <c r="A7" s="71" t="s">
        <v>89</v>
      </c>
      <c r="B7" s="72">
        <v>3036297.55</v>
      </c>
      <c r="E7" s="27" t="s">
        <v>90</v>
      </c>
      <c r="F7" s="13">
        <v>6393398.25</v>
      </c>
      <c r="G7" s="69"/>
    </row>
    <row r="8" spans="1:9" x14ac:dyDescent="0.2">
      <c r="C8" s="17"/>
      <c r="E8" s="27"/>
      <c r="F8" s="14"/>
      <c r="G8" s="69"/>
    </row>
    <row r="9" spans="1:9" ht="24" x14ac:dyDescent="0.2">
      <c r="A9" s="73" t="s">
        <v>91</v>
      </c>
      <c r="B9" s="69"/>
      <c r="C9" s="69">
        <f>SUM(B10)</f>
        <v>688269.66999999993</v>
      </c>
      <c r="E9" s="73" t="s">
        <v>92</v>
      </c>
      <c r="G9" s="69">
        <f>SUM(F10:F12)</f>
        <v>2265183.04</v>
      </c>
    </row>
    <row r="10" spans="1:9" x14ac:dyDescent="0.2">
      <c r="A10" s="27" t="s">
        <v>88</v>
      </c>
      <c r="B10" s="74">
        <v>688269.66999999993</v>
      </c>
      <c r="C10" s="69"/>
      <c r="D10" s="68"/>
      <c r="E10" s="1" t="s">
        <v>88</v>
      </c>
      <c r="F10" s="16">
        <v>180703.11</v>
      </c>
      <c r="H10" s="68"/>
    </row>
    <row r="11" spans="1:9" ht="25.5" x14ac:dyDescent="0.2">
      <c r="A11" s="27"/>
      <c r="B11" s="17"/>
      <c r="C11" s="69"/>
      <c r="E11" s="71" t="s">
        <v>93</v>
      </c>
      <c r="F11" s="16">
        <v>1723692.4700000002</v>
      </c>
    </row>
    <row r="12" spans="1:9" ht="15" customHeight="1" x14ac:dyDescent="0.2">
      <c r="A12" s="20" t="s">
        <v>94</v>
      </c>
      <c r="C12" s="17">
        <f>SUM(B13:B15)</f>
        <v>4060818.52</v>
      </c>
      <c r="E12" s="1" t="s">
        <v>95</v>
      </c>
      <c r="F12" s="72">
        <v>360787.46</v>
      </c>
    </row>
    <row r="13" spans="1:9" x14ac:dyDescent="0.2">
      <c r="A13" s="27" t="s">
        <v>88</v>
      </c>
      <c r="B13" s="75">
        <v>645379.61</v>
      </c>
      <c r="F13" s="17"/>
    </row>
    <row r="14" spans="1:9" ht="25.5" x14ac:dyDescent="0.2">
      <c r="A14" s="76" t="s">
        <v>96</v>
      </c>
      <c r="B14" s="16">
        <v>3232104.96</v>
      </c>
      <c r="C14" s="9"/>
      <c r="E14" s="7" t="s">
        <v>97</v>
      </c>
      <c r="G14" s="17">
        <f>SUM(F15:F16)</f>
        <v>336190.88</v>
      </c>
    </row>
    <row r="15" spans="1:9" x14ac:dyDescent="0.2">
      <c r="A15" s="27" t="s">
        <v>95</v>
      </c>
      <c r="B15" s="77">
        <v>183333.95</v>
      </c>
      <c r="E15" s="1" t="s">
        <v>88</v>
      </c>
      <c r="F15" s="16">
        <v>327726.82</v>
      </c>
    </row>
    <row r="16" spans="1:9" x14ac:dyDescent="0.2">
      <c r="A16" s="27"/>
      <c r="B16" s="17"/>
      <c r="C16" s="17"/>
      <c r="E16" s="1" t="s">
        <v>98</v>
      </c>
      <c r="F16" s="78">
        <v>8464.06</v>
      </c>
    </row>
    <row r="17" spans="1:8" x14ac:dyDescent="0.2">
      <c r="A17" s="7" t="s">
        <v>99</v>
      </c>
      <c r="B17" s="17"/>
      <c r="C17" s="17">
        <f>SUM(B18:B21)</f>
        <v>635738.31000000006</v>
      </c>
    </row>
    <row r="18" spans="1:8" x14ac:dyDescent="0.2">
      <c r="A18" s="1" t="s">
        <v>100</v>
      </c>
      <c r="B18" s="16">
        <v>19773.86</v>
      </c>
      <c r="D18" s="68"/>
      <c r="E18" s="20" t="s">
        <v>101</v>
      </c>
      <c r="F18" s="79"/>
      <c r="G18" s="79">
        <f>SUM(F19:F20)</f>
        <v>8025.3</v>
      </c>
    </row>
    <row r="19" spans="1:8" x14ac:dyDescent="0.2">
      <c r="A19" s="1" t="s">
        <v>102</v>
      </c>
      <c r="B19" s="16">
        <v>131589.99000000002</v>
      </c>
      <c r="C19" s="17"/>
      <c r="D19" s="9"/>
      <c r="E19" s="1" t="s">
        <v>88</v>
      </c>
      <c r="F19" s="23">
        <v>1626.46</v>
      </c>
      <c r="G19" s="79"/>
    </row>
    <row r="20" spans="1:8" x14ac:dyDescent="0.2">
      <c r="A20" s="1" t="s">
        <v>103</v>
      </c>
      <c r="B20" s="16">
        <v>21589.82</v>
      </c>
      <c r="E20" s="27" t="s">
        <v>89</v>
      </c>
      <c r="F20" s="23">
        <v>6398.84</v>
      </c>
    </row>
    <row r="21" spans="1:8" x14ac:dyDescent="0.2">
      <c r="A21" s="1" t="s">
        <v>104</v>
      </c>
      <c r="B21" s="22">
        <v>462784.63999999996</v>
      </c>
    </row>
    <row r="22" spans="1:8" ht="18" x14ac:dyDescent="0.25">
      <c r="E22" s="7" t="s">
        <v>105</v>
      </c>
      <c r="G22" s="11">
        <f>SUM(F23:F25)</f>
        <v>111431.97</v>
      </c>
      <c r="H22" s="80"/>
    </row>
    <row r="23" spans="1:8" ht="13.5" customHeight="1" x14ac:dyDescent="0.25">
      <c r="A23" s="20" t="s">
        <v>106</v>
      </c>
      <c r="C23" s="17">
        <f>SUM(B24:B25)</f>
        <v>341506.43</v>
      </c>
      <c r="E23" s="1" t="s">
        <v>107</v>
      </c>
      <c r="F23" s="8">
        <v>73700.38</v>
      </c>
      <c r="G23" s="9"/>
      <c r="H23" s="80" t="s">
        <v>108</v>
      </c>
    </row>
    <row r="24" spans="1:8" ht="14.25" customHeight="1" x14ac:dyDescent="0.25">
      <c r="A24" s="27" t="s">
        <v>88</v>
      </c>
      <c r="B24" s="16">
        <v>61978.06</v>
      </c>
      <c r="C24" s="69"/>
      <c r="E24" s="81" t="s">
        <v>109</v>
      </c>
      <c r="F24" s="8">
        <v>37731.589999999997</v>
      </c>
      <c r="H24" s="80"/>
    </row>
    <row r="25" spans="1:8" ht="14.25" customHeight="1" x14ac:dyDescent="0.2">
      <c r="A25" s="1" t="s">
        <v>98</v>
      </c>
      <c r="B25" s="72">
        <v>279528.37</v>
      </c>
      <c r="E25" s="1" t="s">
        <v>110</v>
      </c>
      <c r="F25" s="13">
        <v>0</v>
      </c>
    </row>
    <row r="26" spans="1:8" ht="5.25" customHeight="1" x14ac:dyDescent="0.35">
      <c r="B26" s="19"/>
      <c r="C26" s="82"/>
      <c r="E26" s="81"/>
      <c r="F26" s="14"/>
    </row>
    <row r="27" spans="1:8" ht="14.25" customHeight="1" x14ac:dyDescent="0.2">
      <c r="A27" s="7" t="s">
        <v>111</v>
      </c>
      <c r="B27" s="83"/>
      <c r="C27" s="83">
        <f>SUM(B28:B30)</f>
        <v>1590427.46</v>
      </c>
      <c r="E27" s="81"/>
      <c r="F27" s="14"/>
    </row>
    <row r="28" spans="1:8" x14ac:dyDescent="0.2">
      <c r="A28" s="1" t="s">
        <v>112</v>
      </c>
      <c r="B28" s="16">
        <v>12441.3</v>
      </c>
      <c r="C28" s="83"/>
      <c r="E28" s="84" t="s">
        <v>113</v>
      </c>
      <c r="F28" s="14"/>
      <c r="G28" s="11">
        <f>SUM(F29)</f>
        <v>392.44</v>
      </c>
    </row>
    <row r="29" spans="1:8" x14ac:dyDescent="0.2">
      <c r="A29" s="24" t="s">
        <v>114</v>
      </c>
      <c r="B29" s="14">
        <v>0</v>
      </c>
      <c r="E29" s="81" t="s">
        <v>115</v>
      </c>
      <c r="F29" s="13">
        <v>392.44</v>
      </c>
      <c r="H29" s="68"/>
    </row>
    <row r="30" spans="1:8" x14ac:dyDescent="0.2">
      <c r="A30" s="24" t="s">
        <v>116</v>
      </c>
      <c r="B30" s="13">
        <v>1577986.16</v>
      </c>
    </row>
    <row r="31" spans="1:8" x14ac:dyDescent="0.2">
      <c r="E31" s="85" t="s">
        <v>117</v>
      </c>
      <c r="G31" s="11">
        <f>SUM(F32)</f>
        <v>2082826.63</v>
      </c>
    </row>
    <row r="32" spans="1:8" x14ac:dyDescent="0.2">
      <c r="A32" s="7" t="s">
        <v>118</v>
      </c>
      <c r="B32" s="83"/>
      <c r="C32" s="17">
        <f>SUM(B33:B40)</f>
        <v>752365.12</v>
      </c>
      <c r="D32" s="68"/>
      <c r="E32" s="81" t="s">
        <v>119</v>
      </c>
      <c r="F32" s="22">
        <v>2082826.63</v>
      </c>
    </row>
    <row r="33" spans="1:8" x14ac:dyDescent="0.2">
      <c r="A33" s="1" t="s">
        <v>120</v>
      </c>
      <c r="B33" s="83">
        <v>244599.48999999996</v>
      </c>
      <c r="C33" s="17"/>
    </row>
    <row r="34" spans="1:8" ht="25.5" x14ac:dyDescent="0.2">
      <c r="A34" s="1" t="s">
        <v>121</v>
      </c>
      <c r="B34" s="16">
        <v>45902.9</v>
      </c>
      <c r="E34" s="86" t="s">
        <v>122</v>
      </c>
      <c r="F34" s="8"/>
      <c r="G34" s="11">
        <f>SUM(F35)</f>
        <v>71689.45</v>
      </c>
    </row>
    <row r="35" spans="1:8" x14ac:dyDescent="0.2">
      <c r="A35" s="1" t="s">
        <v>123</v>
      </c>
      <c r="B35" s="83">
        <v>248543.48000000004</v>
      </c>
      <c r="C35" s="83"/>
      <c r="E35" s="1" t="s">
        <v>124</v>
      </c>
      <c r="F35" s="22">
        <v>71689.45</v>
      </c>
    </row>
    <row r="36" spans="1:8" x14ac:dyDescent="0.2">
      <c r="A36" s="1" t="s">
        <v>125</v>
      </c>
      <c r="B36" s="16">
        <v>8715.27</v>
      </c>
      <c r="H36" s="87"/>
    </row>
    <row r="37" spans="1:8" x14ac:dyDescent="0.2">
      <c r="A37" s="1" t="s">
        <v>126</v>
      </c>
      <c r="B37" s="83">
        <v>98780.24</v>
      </c>
      <c r="C37" s="17"/>
      <c r="H37" s="88"/>
    </row>
    <row r="38" spans="1:8" x14ac:dyDescent="0.2">
      <c r="A38" s="1" t="s">
        <v>127</v>
      </c>
      <c r="B38" s="83">
        <v>16780.330000000002</v>
      </c>
      <c r="C38" s="17"/>
      <c r="H38" s="88"/>
    </row>
    <row r="39" spans="1:8" x14ac:dyDescent="0.2">
      <c r="A39" s="1" t="s">
        <v>128</v>
      </c>
      <c r="B39" s="83">
        <v>0</v>
      </c>
      <c r="C39" s="17"/>
      <c r="H39" s="9"/>
    </row>
    <row r="40" spans="1:8" x14ac:dyDescent="0.2">
      <c r="A40" s="1" t="s">
        <v>129</v>
      </c>
      <c r="B40" s="77">
        <v>89043.41</v>
      </c>
      <c r="C40" s="17"/>
      <c r="H40" s="68"/>
    </row>
    <row r="42" spans="1:8" x14ac:dyDescent="0.2">
      <c r="A42" s="7" t="s">
        <v>130</v>
      </c>
      <c r="C42" s="17">
        <f>SUM(B43:B44)</f>
        <v>204423.72</v>
      </c>
    </row>
    <row r="43" spans="1:8" x14ac:dyDescent="0.2">
      <c r="A43" s="1" t="s">
        <v>131</v>
      </c>
      <c r="B43" s="14">
        <v>3899.95</v>
      </c>
      <c r="H43" s="9"/>
    </row>
    <row r="44" spans="1:8" x14ac:dyDescent="0.2">
      <c r="A44" s="1" t="s">
        <v>132</v>
      </c>
      <c r="B44" s="25">
        <v>200523.77</v>
      </c>
    </row>
    <row r="45" spans="1:8" ht="4.5" customHeight="1" x14ac:dyDescent="0.2">
      <c r="D45" s="68"/>
    </row>
    <row r="46" spans="1:8" ht="4.5" customHeight="1" x14ac:dyDescent="0.2">
      <c r="B46" s="15"/>
    </row>
    <row r="47" spans="1:8" x14ac:dyDescent="0.2">
      <c r="A47" s="6" t="s">
        <v>133</v>
      </c>
      <c r="B47" s="89"/>
      <c r="C47" s="16">
        <f>SUM(C5:C46)</f>
        <v>12093782.09</v>
      </c>
      <c r="E47" s="6" t="s">
        <v>134</v>
      </c>
      <c r="F47" s="8"/>
      <c r="G47" s="17">
        <f>SUM(G5:G44)</f>
        <v>13205129.84</v>
      </c>
    </row>
    <row r="48" spans="1:8" ht="16.5" customHeight="1" x14ac:dyDescent="0.2">
      <c r="A48" s="6" t="str">
        <f>IF(C48=0,"","UTILIDAD DEL EJERCICIO")</f>
        <v>UTILIDAD DEL EJERCICIO</v>
      </c>
      <c r="B48" s="90"/>
      <c r="C48" s="16">
        <f>IF(SUM(-C47+G47)&lt;0,0,SUM(-C47+G47))</f>
        <v>1111347.75</v>
      </c>
      <c r="E48" s="91" t="str">
        <f>IF(G48=0,"","PERDIDA DEL EJERCICIO")</f>
        <v/>
      </c>
      <c r="G48" s="92">
        <f>IF(SUM(-G47+C47)&lt;0,0,SUM(-G47+C47))</f>
        <v>0</v>
      </c>
    </row>
    <row r="49" spans="1:8" ht="13.5" thickBot="1" x14ac:dyDescent="0.25">
      <c r="A49" s="93" t="s">
        <v>135</v>
      </c>
      <c r="B49" s="94" t="s">
        <v>3</v>
      </c>
      <c r="C49" s="95">
        <f>+C47+C48</f>
        <v>13205129.84</v>
      </c>
      <c r="E49" s="1" t="s">
        <v>136</v>
      </c>
      <c r="F49" s="33" t="s">
        <v>3</v>
      </c>
      <c r="G49" s="95">
        <f>+G47+G48</f>
        <v>13205129.84</v>
      </c>
      <c r="H49" s="92">
        <f>+G48+'BALANCE4  (BVES)'!F51</f>
        <v>1111347.75</v>
      </c>
    </row>
    <row r="50" spans="1:8" ht="13.5" thickTop="1" x14ac:dyDescent="0.2"/>
    <row r="51" spans="1:8" ht="21" customHeight="1" x14ac:dyDescent="0.2"/>
    <row r="56" spans="1:8" x14ac:dyDescent="0.2">
      <c r="H56" s="9"/>
    </row>
    <row r="57" spans="1:8" x14ac:dyDescent="0.2">
      <c r="C57" s="17"/>
      <c r="G57" s="92"/>
      <c r="H57" s="9"/>
    </row>
    <row r="58" spans="1:8" x14ac:dyDescent="0.2">
      <c r="H58" s="92"/>
    </row>
    <row r="59" spans="1:8" x14ac:dyDescent="0.2">
      <c r="A59" s="93"/>
      <c r="B59" s="94"/>
      <c r="C59" s="33"/>
      <c r="F59" s="33"/>
      <c r="G59" s="33"/>
    </row>
    <row r="60" spans="1:8" ht="15.75" x14ac:dyDescent="0.25">
      <c r="A60" s="96"/>
      <c r="B60" s="97"/>
      <c r="C60" s="97"/>
      <c r="E60" s="97"/>
      <c r="F60" s="96"/>
      <c r="G60" s="98"/>
    </row>
    <row r="61" spans="1:8" ht="15.75" x14ac:dyDescent="0.25">
      <c r="A61" s="96"/>
      <c r="C61" s="99"/>
      <c r="D61" s="59"/>
      <c r="F61" s="96"/>
      <c r="G61" s="98"/>
    </row>
    <row r="62" spans="1:8" ht="15.75" x14ac:dyDescent="0.25">
      <c r="A62" s="98"/>
      <c r="D62" s="59"/>
      <c r="F62" s="98"/>
      <c r="G62" s="98"/>
    </row>
    <row r="64" spans="1:8" ht="15.75" x14ac:dyDescent="0.2">
      <c r="D64" s="97"/>
    </row>
  </sheetData>
  <printOptions horizontalCentered="1"/>
  <pageMargins left="0.11811023622047245" right="0.23622047244094491" top="0.43307086614173229" bottom="0.19685039370078741" header="0" footer="0"/>
  <pageSetup scale="76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BALANCE4  (BVES)</vt:lpstr>
      <vt:lpstr>EST.RESULTAD4  (BVES)</vt:lpstr>
      <vt:lpstr>'BALANCE4  (BVES)'!Área_de_impresión</vt:lpstr>
      <vt:lpstr>'EST.RESULTAD4 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2021-06-21T17:27:41Z</dcterms:created>
  <dcterms:modified xsi:type="dcterms:W3CDTF">2021-06-21T17:36:58Z</dcterms:modified>
</cp:coreProperties>
</file>