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abella\2021\INFORMES FINANCIEROS 2020\"/>
    </mc:Choice>
  </mc:AlternateContent>
  <bookViews>
    <workbookView xWindow="0" yWindow="0" windowWidth="20490" windowHeight="762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40" i="1" l="1"/>
  <c r="P134" i="1"/>
  <c r="P123" i="1"/>
  <c r="P122" i="1"/>
  <c r="P121" i="1"/>
  <c r="P119" i="1"/>
  <c r="P118" i="1"/>
  <c r="P115" i="1"/>
  <c r="P114" i="1"/>
  <c r="P111" i="1"/>
  <c r="P110" i="1"/>
  <c r="P109" i="1"/>
  <c r="P108" i="1"/>
  <c r="P107" i="1"/>
  <c r="P103" i="1"/>
  <c r="P102" i="1"/>
  <c r="P101" i="1"/>
  <c r="P97" i="1"/>
  <c r="P96" i="1"/>
  <c r="P95" i="1"/>
  <c r="P79" i="1"/>
  <c r="P78" i="1"/>
  <c r="P77" i="1"/>
  <c r="P76" i="1"/>
  <c r="P75" i="1"/>
  <c r="P74" i="1"/>
  <c r="P73" i="1"/>
  <c r="P72" i="1"/>
  <c r="P68" i="1"/>
  <c r="P67" i="1"/>
  <c r="P66" i="1"/>
  <c r="P65" i="1"/>
  <c r="P64" i="1"/>
  <c r="P63" i="1"/>
  <c r="P62" i="1"/>
  <c r="P61" i="1"/>
  <c r="P56" i="1"/>
  <c r="P55" i="1"/>
  <c r="P54" i="1"/>
  <c r="P53" i="1"/>
  <c r="P52" i="1"/>
  <c r="P51" i="1"/>
  <c r="P50" i="1"/>
  <c r="P49" i="1"/>
  <c r="P48" i="1"/>
  <c r="P47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2" i="1"/>
  <c r="P21" i="1"/>
  <c r="P20" i="1"/>
  <c r="P19" i="1"/>
  <c r="P18" i="1"/>
  <c r="P17" i="1"/>
  <c r="P16" i="1"/>
  <c r="P15" i="1"/>
  <c r="P14" i="1"/>
  <c r="P13" i="1"/>
  <c r="P12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M7" i="1"/>
  <c r="L7" i="1"/>
  <c r="K7" i="1"/>
  <c r="J7" i="1"/>
  <c r="I7" i="1"/>
  <c r="H7" i="1"/>
  <c r="V7" i="1" s="1"/>
  <c r="G7" i="1"/>
  <c r="U7" i="1" s="1"/>
  <c r="F7" i="1"/>
  <c r="T7" i="1" s="1"/>
  <c r="E7" i="1"/>
  <c r="Y7" i="1" l="1"/>
  <c r="P57" i="1"/>
  <c r="P69" i="1" s="1"/>
  <c r="Z7" i="1"/>
  <c r="P98" i="1"/>
  <c r="P99" i="1" s="1"/>
  <c r="P23" i="1"/>
  <c r="P104" i="1"/>
  <c r="P105" i="1" s="1"/>
  <c r="O16" i="1"/>
  <c r="O14" i="1"/>
  <c r="O15" i="1"/>
  <c r="O13" i="1"/>
  <c r="O18" i="1"/>
  <c r="O19" i="1"/>
  <c r="W7" i="1"/>
  <c r="X7" i="1"/>
  <c r="O29" i="1"/>
  <c r="O31" i="1"/>
  <c r="S7" i="1"/>
  <c r="AA7" i="1"/>
  <c r="P41" i="1"/>
  <c r="O30" i="1"/>
  <c r="O35" i="1"/>
  <c r="O28" i="1"/>
  <c r="O37" i="1"/>
  <c r="O38" i="1"/>
  <c r="O34" i="1"/>
  <c r="O36" i="1"/>
  <c r="O32" i="1"/>
  <c r="O50" i="1"/>
  <c r="O49" i="1"/>
  <c r="O53" i="1"/>
  <c r="O51" i="1"/>
  <c r="O62" i="1"/>
  <c r="O66" i="1"/>
  <c r="O73" i="1"/>
  <c r="P80" i="1"/>
  <c r="P82" i="1" s="1"/>
  <c r="O102" i="1"/>
  <c r="O110" i="1"/>
  <c r="O108" i="1"/>
  <c r="O114" i="1"/>
  <c r="O118" i="1"/>
  <c r="O122" i="1"/>
  <c r="P43" i="1" l="1"/>
  <c r="P83" i="1" s="1"/>
  <c r="O33" i="1"/>
  <c r="O22" i="1"/>
  <c r="P112" i="1"/>
  <c r="P116" i="1" s="1"/>
  <c r="O17" i="1"/>
  <c r="O103" i="1"/>
  <c r="O55" i="1"/>
  <c r="O54" i="1"/>
  <c r="O21" i="1"/>
  <c r="O65" i="1"/>
  <c r="O20" i="1"/>
  <c r="O63" i="1"/>
  <c r="O123" i="1"/>
  <c r="O96" i="1"/>
  <c r="O109" i="1"/>
  <c r="O76" i="1"/>
  <c r="O56" i="1"/>
  <c r="O48" i="1"/>
  <c r="O107" i="1"/>
  <c r="O101" i="1"/>
  <c r="O95" i="1"/>
  <c r="O67" i="1"/>
  <c r="O111" i="1"/>
  <c r="O64" i="1"/>
  <c r="O40" i="1"/>
  <c r="O27" i="1"/>
  <c r="O121" i="1"/>
  <c r="O79" i="1"/>
  <c r="O78" i="1"/>
  <c r="O77" i="1"/>
  <c r="O52" i="1"/>
  <c r="O47" i="1"/>
  <c r="O119" i="1"/>
  <c r="O115" i="1"/>
  <c r="O61" i="1"/>
  <c r="O120" i="1"/>
  <c r="O97" i="1"/>
  <c r="O74" i="1"/>
  <c r="O72" i="1"/>
  <c r="O68" i="1"/>
  <c r="O39" i="1"/>
  <c r="O26" i="1"/>
  <c r="O12" i="1"/>
  <c r="P124" i="1" l="1"/>
  <c r="P135" i="1"/>
  <c r="AF63" i="1"/>
  <c r="O98" i="1"/>
  <c r="O99" i="1" s="1"/>
  <c r="O23" i="1"/>
  <c r="O41" i="1"/>
  <c r="O57" i="1"/>
  <c r="O69" i="1" s="1"/>
  <c r="O104" i="1" l="1"/>
  <c r="O112" i="1" s="1"/>
  <c r="O116" i="1" s="1"/>
  <c r="O124" i="1" s="1"/>
  <c r="P141" i="1"/>
  <c r="O43" i="1"/>
  <c r="O105" i="1" l="1"/>
  <c r="O75" i="1"/>
  <c r="O80" i="1"/>
  <c r="O82" i="1" s="1"/>
  <c r="O83" i="1" s="1"/>
  <c r="O133" i="1"/>
  <c r="O132" i="1" l="1"/>
  <c r="O139" i="1" l="1"/>
  <c r="O134" i="1"/>
  <c r="O135" i="1" s="1"/>
  <c r="O138" i="1"/>
  <c r="O140" i="1" l="1"/>
  <c r="O141" i="1" s="1"/>
</calcChain>
</file>

<file path=xl/comments1.xml><?xml version="1.0" encoding="utf-8"?>
<comments xmlns="http://schemas.openxmlformats.org/spreadsheetml/2006/main">
  <authors>
    <author>Kevin Balmore Hernandez Mejia</author>
  </authors>
  <commentList>
    <comment ref="B40" authorId="0" shapeId="0">
      <text>
        <r>
          <rPr>
            <b/>
            <sz val="9"/>
            <color indexed="81"/>
            <rFont val="Tahoma"/>
            <family val="2"/>
          </rPr>
          <t>Kevin Balmore Hernandez Mejia:</t>
        </r>
        <r>
          <rPr>
            <sz val="9"/>
            <color indexed="81"/>
            <rFont val="Tahoma"/>
            <family val="2"/>
          </rPr>
          <t xml:space="preserve">
Agrupación nueva por adopción de IFRS 16</t>
        </r>
      </text>
    </comment>
    <comment ref="B56" authorId="0" shapeId="0">
      <text>
        <r>
          <rPr>
            <b/>
            <sz val="9"/>
            <color indexed="81"/>
            <rFont val="Tahoma"/>
            <family val="2"/>
          </rPr>
          <t>Kevin Balmore Hernandez Mejia:</t>
        </r>
        <r>
          <rPr>
            <sz val="9"/>
            <color indexed="81"/>
            <rFont val="Tahoma"/>
            <family val="2"/>
          </rPr>
          <t xml:space="preserve">
Agrupación nueva por adopción de IFRS 16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Kevin Balmore Hernandez Mejia:</t>
        </r>
        <r>
          <rPr>
            <sz val="9"/>
            <color indexed="81"/>
            <rFont val="Tahoma"/>
            <family val="2"/>
          </rPr>
          <t xml:space="preserve">
Agrupación nueva por adopción de IFRS 16</t>
        </r>
      </text>
    </comment>
  </commentList>
</comments>
</file>

<file path=xl/sharedStrings.xml><?xml version="1.0" encoding="utf-8"?>
<sst xmlns="http://schemas.openxmlformats.org/spreadsheetml/2006/main" count="127" uniqueCount="116">
  <si>
    <t>Compañía de Telecomunicaciones de El Salvador, S.A. de C.V. y Subsidiarias</t>
  </si>
  <si>
    <t>(Compañía salvadoreña subsidiaria de Sercotel, S.A. de C.V.)</t>
  </si>
  <si>
    <t xml:space="preserve">Estado Consolidado de Situacion Financiera </t>
  </si>
  <si>
    <t>Al 31 de diciembre de 2020</t>
  </si>
  <si>
    <t>(Cifras expresadas en dólares de los Estados Unidos de América)</t>
  </si>
  <si>
    <t>SV01</t>
  </si>
  <si>
    <t>SV02</t>
  </si>
  <si>
    <t>SV03</t>
  </si>
  <si>
    <t>SV04</t>
  </si>
  <si>
    <t>SV05</t>
  </si>
  <si>
    <t>SV06</t>
  </si>
  <si>
    <t>SV07</t>
  </si>
  <si>
    <t>GT14</t>
  </si>
  <si>
    <t>SV00</t>
  </si>
  <si>
    <t>S/A</t>
  </si>
  <si>
    <t>Combinado</t>
  </si>
  <si>
    <t xml:space="preserve">Consolidado </t>
  </si>
  <si>
    <t>Activo</t>
  </si>
  <si>
    <t>Activo corriente</t>
  </si>
  <si>
    <t>Efectivo y equivalentes al efectivo</t>
  </si>
  <si>
    <t>Cuentas por cobrar comerciales</t>
  </si>
  <si>
    <t>Cuentas por cobrar por arrendamiento financiero</t>
  </si>
  <si>
    <t>Cuentas por cobrar partes relacionadas</t>
  </si>
  <si>
    <t>Prestamos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</si>
  <si>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</si>
  <si>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</si>
  <si>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</si>
  <si>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</si>
  <si>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 Activos por costos de obtención de contratos - IFRS 15 -</t>
  </si>
  <si>
    <t xml:space="preserve"> Activos por contrato – Asignación de precios -IFRS 15-</t>
  </si>
  <si>
    <t>Total activo circulante</t>
  </si>
  <si>
    <t>Activo no corriente</t>
  </si>
  <si>
    <t>Cuentas por Cobrar Comerciales a Largo Plazo</t>
  </si>
  <si>
    <t>Cuentas por cobrar relacionadas LP</t>
  </si>
  <si>
    <t>Prestamos por cobrar a partes relacionadas LP</t>
  </si>
  <si>
    <t>Inversiones en instrumentos patrimoniales</t>
  </si>
  <si>
    <t>Activos intangibles</t>
  </si>
  <si>
    <t>Propiedad, planta y equipo</t>
  </si>
  <si>
    <t>Inventario para la planta</t>
  </si>
  <si>
    <t>Deposito en garantia</t>
  </si>
  <si>
    <t>Otras cuentas por cobrar LP</t>
  </si>
  <si>
    <t xml:space="preserve"> Activos por contrato – Asignación de precios -IFRS 15- LP</t>
  </si>
  <si>
    <t xml:space="preserve"> Activos por costos de obtención de contratos IFRS 15-LP</t>
  </si>
  <si>
    <t>Planta y equipo adquiridos bajo arrendamiento financiero</t>
  </si>
  <si>
    <t>Impuesto sobre la renta diferido</t>
  </si>
  <si>
    <t>Impuesto sobre la renta diferido IFRS</t>
  </si>
  <si>
    <t>Activos por derechos de uso</t>
  </si>
  <si>
    <t>Suma del activo no circulante</t>
  </si>
  <si>
    <t>Activo total</t>
  </si>
  <si>
    <t>PASIVO Y PATRIMONIO</t>
  </si>
  <si>
    <t>Pasivo corriente</t>
  </si>
  <si>
    <t>Cuentas por pagar comerciales</t>
  </si>
  <si>
    <t>Gastos acumulados y otras cuentas por pagar</t>
  </si>
  <si>
    <t>Subvenciones gubernamentales</t>
  </si>
  <si>
    <t>Cuentas por pagar a partes relacionadas</t>
  </si>
  <si>
    <t>Prestamos por pagar a partes relacionadas</t>
  </si>
  <si>
    <t>Ingresos diferidos</t>
  </si>
  <si>
    <t>Impuesto sobre la renta por pagar</t>
  </si>
  <si>
    <t>Provisiones</t>
  </si>
  <si>
    <t>Otros impuestos por pagar</t>
  </si>
  <si>
    <t>Pasivo por arrendamiento</t>
  </si>
  <si>
    <t>Suma del pasivo circulante</t>
  </si>
  <si>
    <t>Pasivo no corriente</t>
  </si>
  <si>
    <t>Prestamos por pagar a partes relacionadas LP</t>
  </si>
  <si>
    <t>Impuesto sobre la renta diferido NIIF 15</t>
  </si>
  <si>
    <t>Beneficios por terminacion de contratos laborales</t>
  </si>
  <si>
    <t>Pasivo por arrendamiento LP</t>
  </si>
  <si>
    <t>Pasivo total</t>
  </si>
  <si>
    <t>Patrimonio</t>
  </si>
  <si>
    <t>Capital social</t>
  </si>
  <si>
    <t>Aportes por capitalizar</t>
  </si>
  <si>
    <t>Reserva legal</t>
  </si>
  <si>
    <t>Resultados acumuladas</t>
  </si>
  <si>
    <t>Efecto de adopción Neto Diferido IFRS</t>
  </si>
  <si>
    <t>Utilidad no realizada en valoración de acciones</t>
  </si>
  <si>
    <t>Efecto de conversión de entidades en el extranjero</t>
  </si>
  <si>
    <t>Participación no controladora</t>
  </si>
  <si>
    <t>Suma del patrimonio</t>
  </si>
  <si>
    <t>Pasivo y patrimonio total</t>
  </si>
  <si>
    <t xml:space="preserve">Reserva legal </t>
  </si>
  <si>
    <t>Capital Social</t>
  </si>
  <si>
    <t>Estado consolidado de Resultados Integral</t>
  </si>
  <si>
    <t>Por el año que terminó el 31 de diciembre de 2018</t>
  </si>
  <si>
    <t>Ingresos por servicios, ventas de equipo y accesorios</t>
  </si>
  <si>
    <t>Reasignación de Equipos IFRS 15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</si>
  <si>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</si>
  <si>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</si>
  <si>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</si>
  <si>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</si>
  <si>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Efecto IFRS 15 y 9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</si>
  <si>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</si>
  <si>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</si>
  <si>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</si>
  <si>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</si>
  <si>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</si>
  <si>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Participacion en utilidades en asociada</t>
  </si>
  <si>
    <t>Utilidad (Pérdida) antes del impuesto sobre la renta</t>
  </si>
  <si>
    <t>Impuesto sobre la renta</t>
  </si>
  <si>
    <t xml:space="preserve">Efecto IFRS 15 y 9 </t>
  </si>
  <si>
    <t>Utilidad (Pérdida) neta</t>
  </si>
  <si>
    <t>Otro resultado integral</t>
  </si>
  <si>
    <t>Remedición de pérdidas por beneficios por terminación</t>
  </si>
  <si>
    <t>de contratos laborales</t>
  </si>
  <si>
    <t xml:space="preserve">Diferencias por conversion de estados financieros de </t>
  </si>
  <si>
    <t>subsidiarias</t>
  </si>
  <si>
    <t>Impuesto diferido en pérdida por beneficios por terminación de contratos laborales</t>
  </si>
  <si>
    <t>Resultado integral total del año</t>
  </si>
  <si>
    <t>Participación_Accionistas de la controladora</t>
  </si>
  <si>
    <t>Participación_Participación no contralodora</t>
  </si>
  <si>
    <t>Utilidad neta atribuible a:</t>
  </si>
  <si>
    <t>Accionistas de la controladora</t>
  </si>
  <si>
    <t>Participación no contralodora</t>
  </si>
  <si>
    <t>Utilidad neta consolidada:</t>
  </si>
  <si>
    <t>Otro resultado integral atribuible a:</t>
  </si>
  <si>
    <t>Numero de acciones en circulación</t>
  </si>
  <si>
    <t>Utilidad neta por accion atribuible a los accionistas de la controladora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</si>
</sst>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  <numFmt numFmtId="166" formatCode="_(* #,##0_);_(* \(#,##0\);_(* &quot;-&quot;_);_(@_)"/>
    <numFmt numFmtId="167" formatCode="_(* #,##0.00_);_(* \(#,##0.00\);_(* &quot;-&quot;??_);_(@_)"/>
    <numFmt numFmtId="168" formatCode="0.0"/>
    <numFmt numFmtId="170" formatCode="_-* #,##0.0000_-;\-* #,##0.0000_-;_-* &quot;-&quot;??_-;_-@_-"/>
    <numFmt numFmtId="171" formatCode="_-* #,##0.000_-;\-* #,##0.0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Fill="1"/>
    <xf numFmtId="0" fontId="3" fillId="0" borderId="0" xfId="0" applyFont="1" applyFill="1" applyAlignment="1">
      <alignment horizontal="center"/>
    </xf>
    <xf numFmtId="164" fontId="2" fillId="0" borderId="0" xfId="1" applyNumberFormat="1" applyFont="1" applyFill="1"/>
    <xf numFmtId="43" fontId="2" fillId="0" borderId="0" xfId="1" applyFont="1" applyFill="1"/>
    <xf numFmtId="165" fontId="2" fillId="0" borderId="0" xfId="0" applyNumberFormat="1" applyFont="1" applyFill="1"/>
    <xf numFmtId="4" fontId="2" fillId="0" borderId="0" xfId="0" applyNumberFormat="1" applyFont="1" applyFill="1"/>
    <xf numFmtId="3" fontId="2" fillId="0" borderId="0" xfId="0" applyNumberFormat="1" applyFont="1" applyFill="1"/>
    <xf numFmtId="43" fontId="2" fillId="0" borderId="0" xfId="0" applyNumberFormat="1" applyFont="1" applyFill="1"/>
    <xf numFmtId="166" fontId="2" fillId="0" borderId="0" xfId="0" applyNumberFormat="1" applyFont="1" applyFill="1"/>
    <xf numFmtId="0" fontId="4" fillId="0" borderId="0" xfId="0" applyFont="1" applyAlignment="1">
      <alignment horizontal="left"/>
    </xf>
    <xf numFmtId="164" fontId="2" fillId="0" borderId="0" xfId="0" applyNumberFormat="1" applyFont="1" applyFill="1"/>
    <xf numFmtId="167" fontId="3" fillId="0" borderId="0" xfId="0" applyNumberFormat="1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/>
    <xf numFmtId="165" fontId="3" fillId="0" borderId="0" xfId="0" applyNumberFormat="1" applyFont="1" applyFill="1" applyBorder="1" applyAlignment="1">
      <alignment horizontal="center"/>
    </xf>
    <xf numFmtId="165" fontId="3" fillId="2" borderId="0" xfId="0" applyNumberFormat="1" applyFont="1" applyFill="1" applyBorder="1" applyAlignment="1">
      <alignment horizontal="center"/>
    </xf>
    <xf numFmtId="165" fontId="3" fillId="3" borderId="0" xfId="0" applyNumberFormat="1" applyFont="1" applyFill="1" applyBorder="1" applyAlignment="1">
      <alignment horizontal="center"/>
    </xf>
    <xf numFmtId="165" fontId="2" fillId="0" borderId="0" xfId="1" applyNumberFormat="1" applyFont="1" applyFill="1"/>
    <xf numFmtId="165" fontId="2" fillId="2" borderId="0" xfId="0" applyNumberFormat="1" applyFont="1" applyFill="1"/>
    <xf numFmtId="165" fontId="2" fillId="3" borderId="0" xfId="0" applyNumberFormat="1" applyFont="1" applyFill="1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165" fontId="3" fillId="0" borderId="0" xfId="1" applyNumberFormat="1" applyFont="1" applyFill="1"/>
    <xf numFmtId="165" fontId="3" fillId="0" borderId="0" xfId="0" applyNumberFormat="1" applyFont="1" applyFill="1"/>
    <xf numFmtId="165" fontId="3" fillId="0" borderId="2" xfId="1" applyNumberFormat="1" applyFont="1" applyFill="1" applyBorder="1"/>
    <xf numFmtId="165" fontId="7" fillId="0" borderId="0" xfId="0" applyNumberFormat="1" applyFont="1" applyFill="1"/>
    <xf numFmtId="9" fontId="2" fillId="0" borderId="0" xfId="2" applyFont="1" applyFill="1"/>
    <xf numFmtId="167" fontId="2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166" fontId="2" fillId="0" borderId="0" xfId="0" applyNumberFormat="1" applyFont="1" applyFill="1" applyBorder="1"/>
    <xf numFmtId="166" fontId="2" fillId="0" borderId="0" xfId="1" applyNumberFormat="1" applyFont="1" applyFill="1"/>
    <xf numFmtId="166" fontId="3" fillId="0" borderId="2" xfId="0" applyNumberFormat="1" applyFont="1" applyFill="1" applyBorder="1"/>
    <xf numFmtId="166" fontId="2" fillId="0" borderId="2" xfId="0" applyNumberFormat="1" applyFont="1" applyFill="1" applyBorder="1"/>
    <xf numFmtId="10" fontId="2" fillId="0" borderId="0" xfId="2" applyNumberFormat="1" applyFont="1" applyFill="1" applyAlignment="1">
      <alignment horizontal="center"/>
    </xf>
    <xf numFmtId="10" fontId="2" fillId="0" borderId="0" xfId="2" applyNumberFormat="1" applyFont="1" applyFill="1"/>
    <xf numFmtId="10" fontId="7" fillId="0" borderId="0" xfId="2" applyNumberFormat="1" applyFont="1" applyFill="1"/>
    <xf numFmtId="166" fontId="7" fillId="0" borderId="0" xfId="2" applyNumberFormat="1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166" fontId="6" fillId="0" borderId="0" xfId="1" applyNumberFormat="1" applyFont="1" applyFill="1"/>
    <xf numFmtId="166" fontId="6" fillId="0" borderId="0" xfId="0" applyNumberFormat="1" applyFont="1" applyFill="1"/>
    <xf numFmtId="166" fontId="6" fillId="0" borderId="2" xfId="0" applyNumberFormat="1" applyFont="1" applyFill="1" applyBorder="1"/>
    <xf numFmtId="0" fontId="2" fillId="0" borderId="0" xfId="0" applyFont="1" applyFill="1" applyAlignment="1">
      <alignment wrapText="1"/>
    </xf>
    <xf numFmtId="166" fontId="2" fillId="0" borderId="3" xfId="0" applyNumberFormat="1" applyFont="1" applyFill="1" applyBorder="1"/>
    <xf numFmtId="166" fontId="2" fillId="3" borderId="3" xfId="0" applyNumberFormat="1" applyFont="1" applyFill="1" applyBorder="1"/>
    <xf numFmtId="10" fontId="2" fillId="0" borderId="0" xfId="0" applyNumberFormat="1" applyFont="1" applyFill="1"/>
    <xf numFmtId="166" fontId="2" fillId="0" borderId="4" xfId="0" applyNumberFormat="1" applyFont="1" applyFill="1" applyBorder="1"/>
    <xf numFmtId="167" fontId="2" fillId="3" borderId="3" xfId="0" applyNumberFormat="1" applyFont="1" applyFill="1" applyBorder="1"/>
    <xf numFmtId="166" fontId="7" fillId="0" borderId="0" xfId="0" applyNumberFormat="1" applyFont="1" applyFill="1" applyBorder="1"/>
    <xf numFmtId="167" fontId="2" fillId="0" borderId="0" xfId="0" applyNumberFormat="1" applyFont="1" applyFill="1" applyBorder="1"/>
    <xf numFmtId="166" fontId="7" fillId="0" borderId="0" xfId="0" applyNumberFormat="1" applyFont="1" applyFill="1"/>
    <xf numFmtId="0" fontId="3" fillId="0" borderId="0" xfId="0" applyFont="1" applyFill="1" applyAlignment="1">
      <alignment wrapText="1"/>
    </xf>
    <xf numFmtId="170" fontId="2" fillId="0" borderId="0" xfId="1" applyNumberFormat="1" applyFont="1" applyFill="1"/>
    <xf numFmtId="43" fontId="2" fillId="0" borderId="0" xfId="1" applyNumberFormat="1" applyFont="1" applyFill="1"/>
    <xf numFmtId="171" fontId="2" fillId="0" borderId="0" xfId="1" applyNumberFormat="1" applyFont="1" applyFill="1"/>
    <xf numFmtId="167" fontId="2" fillId="0" borderId="0" xfId="1" applyNumberFormat="1" applyFont="1" applyFill="1"/>
    <xf numFmtId="168" fontId="2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tinez.elsy\AppData\Local\Microsoft\Windows\INetCache\Content.Outlook\ID24EL3Z\HT%20-%20Informe%20auditor&#237;a%20SV%20Consolidado%202020-2019%20v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ción monet"/>
      <sheetName val="AI SV01"/>
      <sheetName val="AF SV01"/>
      <sheetName val="Flujo de Efectivo"/>
      <sheetName val="AF SV07"/>
      <sheetName val="Notas"/>
      <sheetName val="ADU Conso"/>
      <sheetName val="AF GT14"/>
      <sheetName val="AI Conso"/>
      <sheetName val="AF Conso"/>
      <sheetName val="Provisiones"/>
      <sheetName val="Carátulas"/>
      <sheetName val="ISR"/>
      <sheetName val="Contratos Laborales"/>
      <sheetName val="PR"/>
      <sheetName val="BT"/>
      <sheetName val="Balanzas"/>
      <sheetName val="Segmentos"/>
      <sheetName val="Patrimonio"/>
      <sheetName val="Mov Préstamos"/>
      <sheetName val="Préstamos"/>
      <sheetName val="Liquidéz"/>
      <sheetName val="Registros"/>
      <sheetName val="Antiguedades"/>
      <sheetName val="Rev ISR"/>
      <sheetName val="Sensibilidad"/>
      <sheetName val="Mapeo"/>
      <sheetName val="Mapeo PR"/>
      <sheetName val="Rev EF"/>
      <sheetName val="Rev Ntas"/>
      <sheetName val="Rev Ntas PR"/>
      <sheetName val="AF SV02"/>
      <sheetName val="AI SV02"/>
      <sheetName val="AI GT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">
          <cell r="H9" t="str">
            <v>CTE</v>
          </cell>
          <cell r="K9" t="str">
            <v>PERSONAL</v>
          </cell>
          <cell r="N9" t="str">
            <v>PUBLITEL</v>
          </cell>
          <cell r="Q9" t="str">
            <v>TELECOMODA</v>
          </cell>
          <cell r="T9" t="str">
            <v>SERVICIOS LAB</v>
          </cell>
          <cell r="W9" t="str">
            <v>ARRENTEL</v>
          </cell>
          <cell r="Z9" t="str">
            <v>PUBLICOM</v>
          </cell>
          <cell r="AC9" t="str">
            <v>CABLENET</v>
          </cell>
          <cell r="AF9" t="str">
            <v>CONSOLIDADO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X175"/>
  <sheetViews>
    <sheetView tabSelected="1" topLeftCell="A3" workbookViewId="0">
      <selection activeCell="C20" sqref="C20"/>
    </sheetView>
  </sheetViews>
  <sheetFormatPr baseColWidth="10" defaultColWidth="11.42578125" defaultRowHeight="15.75" outlineLevelCol="1" x14ac:dyDescent="0.25"/>
  <cols>
    <col min="1" max="1" width="3.7109375" style="3" customWidth="1"/>
    <col min="2" max="2" width="11.28515625" style="1" customWidth="1"/>
    <col min="3" max="3" width="58.7109375" style="3" customWidth="1"/>
    <col min="4" max="4" width="0.7109375" style="3" customWidth="1"/>
    <col min="5" max="16" width="17.28515625" style="3" customWidth="1" outlineLevel="1"/>
    <col min="17" max="17" width="17.28515625" style="3" customWidth="1"/>
    <col min="18" max="18" width="3.42578125" style="3" customWidth="1"/>
    <col min="19" max="30" width="17.28515625" style="3" hidden="1" customWidth="1" outlineLevel="1"/>
    <col min="31" max="31" width="17.28515625" style="3" customWidth="1" collapsed="1"/>
    <col min="32" max="32" width="13.5703125" style="3" customWidth="1"/>
    <col min="33" max="16384" width="11.42578125" style="3"/>
  </cols>
  <sheetData>
    <row r="1" spans="2:33" x14ac:dyDescent="0.25">
      <c r="C1" s="2" t="s">
        <v>0</v>
      </c>
    </row>
    <row r="2" spans="2:33" x14ac:dyDescent="0.25">
      <c r="C2" s="2" t="s">
        <v>1</v>
      </c>
      <c r="F2" s="6"/>
      <c r="G2" s="6"/>
      <c r="H2" s="6"/>
      <c r="I2" s="6"/>
    </row>
    <row r="3" spans="2:33" x14ac:dyDescent="0.25">
      <c r="C3" s="2" t="s">
        <v>2</v>
      </c>
      <c r="E3" s="6"/>
      <c r="F3" s="8"/>
      <c r="G3" s="9"/>
      <c r="H3" s="6"/>
      <c r="I3" s="10"/>
      <c r="O3" s="7"/>
      <c r="Q3" s="5"/>
      <c r="T3" s="7"/>
      <c r="Z3" s="7"/>
      <c r="AE3" s="5"/>
    </row>
    <row r="4" spans="2:33" x14ac:dyDescent="0.25">
      <c r="C4" s="2" t="s">
        <v>3</v>
      </c>
      <c r="G4" s="6"/>
      <c r="I4" s="7"/>
      <c r="M4" s="7"/>
      <c r="Q4" s="5"/>
      <c r="T4" s="11"/>
      <c r="AE4" s="5"/>
    </row>
    <row r="5" spans="2:33" x14ac:dyDescent="0.25">
      <c r="C5" s="12" t="s">
        <v>4</v>
      </c>
      <c r="E5" s="10"/>
      <c r="F5" s="7"/>
      <c r="I5" s="10"/>
      <c r="T5" s="7"/>
      <c r="Y5" s="7"/>
      <c r="Z5" s="7"/>
      <c r="AE5" s="7"/>
    </row>
    <row r="6" spans="2:33" x14ac:dyDescent="0.25">
      <c r="C6" s="12"/>
      <c r="Q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2:33" x14ac:dyDescent="0.25">
      <c r="E7" s="14" t="str">
        <f>+[1]BT!H9</f>
        <v>CTE</v>
      </c>
      <c r="F7" s="14" t="str">
        <f>+[1]BT!K9</f>
        <v>PERSONAL</v>
      </c>
      <c r="G7" s="14" t="str">
        <f>+[1]BT!N9</f>
        <v>PUBLITEL</v>
      </c>
      <c r="H7" s="14" t="str">
        <f>+[1]BT!Q9</f>
        <v>TELECOMODA</v>
      </c>
      <c r="I7" s="14" t="str">
        <f>+[1]BT!T9</f>
        <v>SERVICIOS LAB</v>
      </c>
      <c r="J7" s="14" t="str">
        <f>+[1]BT!W9</f>
        <v>ARRENTEL</v>
      </c>
      <c r="K7" s="14" t="str">
        <f>+[1]BT!Z9</f>
        <v>PUBLICOM</v>
      </c>
      <c r="L7" s="14" t="str">
        <f>+[1]BT!AC9</f>
        <v>CABLENET</v>
      </c>
      <c r="M7" s="14" t="str">
        <f>+[1]BT!AF9</f>
        <v>CONSOLIDADO</v>
      </c>
      <c r="N7" s="4"/>
      <c r="O7" s="4"/>
      <c r="P7" s="4"/>
      <c r="S7" s="14" t="str">
        <f>+E7</f>
        <v>CTE</v>
      </c>
      <c r="T7" s="14" t="str">
        <f t="shared" ref="T7:AA7" si="0">+F7</f>
        <v>PERSONAL</v>
      </c>
      <c r="U7" s="14" t="str">
        <f t="shared" si="0"/>
        <v>PUBLITEL</v>
      </c>
      <c r="V7" s="14" t="str">
        <f t="shared" si="0"/>
        <v>TELECOMODA</v>
      </c>
      <c r="W7" s="14" t="str">
        <f t="shared" si="0"/>
        <v>SERVICIOS LAB</v>
      </c>
      <c r="X7" s="14" t="str">
        <f t="shared" si="0"/>
        <v>ARRENTEL</v>
      </c>
      <c r="Y7" s="14" t="str">
        <f t="shared" si="0"/>
        <v>PUBLICOM</v>
      </c>
      <c r="Z7" s="14" t="str">
        <f t="shared" si="0"/>
        <v>CABLENET</v>
      </c>
      <c r="AA7" s="14" t="str">
        <f t="shared" si="0"/>
        <v>CONSOLIDADO</v>
      </c>
    </row>
    <row r="8" spans="2:33" x14ac:dyDescent="0.25">
      <c r="E8" s="15">
        <v>2020</v>
      </c>
      <c r="F8" s="15">
        <v>2020</v>
      </c>
      <c r="G8" s="15">
        <v>2020</v>
      </c>
      <c r="H8" s="15">
        <v>2020</v>
      </c>
      <c r="I8" s="15">
        <v>2020</v>
      </c>
      <c r="J8" s="15">
        <v>2020</v>
      </c>
      <c r="K8" s="15">
        <v>2020</v>
      </c>
      <c r="L8" s="15">
        <v>2020</v>
      </c>
      <c r="M8" s="15">
        <v>2020</v>
      </c>
      <c r="N8" s="15">
        <v>2020</v>
      </c>
      <c r="O8" s="15">
        <v>2020</v>
      </c>
      <c r="P8" s="15">
        <v>2020</v>
      </c>
      <c r="Q8" s="15">
        <v>2020</v>
      </c>
      <c r="S8" s="15">
        <v>2019</v>
      </c>
      <c r="T8" s="15">
        <v>2019</v>
      </c>
      <c r="U8" s="15">
        <v>2019</v>
      </c>
      <c r="V8" s="15">
        <v>2019</v>
      </c>
      <c r="W8" s="15">
        <v>2019</v>
      </c>
      <c r="X8" s="15">
        <v>2019</v>
      </c>
      <c r="Y8" s="15">
        <v>2019</v>
      </c>
      <c r="Z8" s="15">
        <v>2019</v>
      </c>
      <c r="AA8" s="15">
        <v>2019</v>
      </c>
      <c r="AB8" s="15">
        <v>2019</v>
      </c>
      <c r="AC8" s="15">
        <v>2019</v>
      </c>
      <c r="AD8" s="15">
        <v>2019</v>
      </c>
      <c r="AE8" s="15">
        <v>2019</v>
      </c>
    </row>
    <row r="9" spans="2:33" x14ac:dyDescent="0.25">
      <c r="E9" s="16" t="s">
        <v>5</v>
      </c>
      <c r="F9" s="16" t="s">
        <v>6</v>
      </c>
      <c r="G9" s="16" t="s">
        <v>7</v>
      </c>
      <c r="H9" s="16" t="s">
        <v>8</v>
      </c>
      <c r="I9" s="16" t="s">
        <v>9</v>
      </c>
      <c r="J9" s="16" t="s">
        <v>10</v>
      </c>
      <c r="K9" s="16" t="s">
        <v>11</v>
      </c>
      <c r="L9" s="16" t="s">
        <v>12</v>
      </c>
      <c r="M9" s="16" t="s">
        <v>13</v>
      </c>
      <c r="N9" s="16" t="s">
        <v>14</v>
      </c>
      <c r="O9" s="16" t="s">
        <v>15</v>
      </c>
      <c r="P9" s="16" t="s">
        <v>13</v>
      </c>
      <c r="Q9" s="17" t="s">
        <v>16</v>
      </c>
      <c r="S9" s="16" t="str">
        <f>+E9</f>
        <v>SV01</v>
      </c>
      <c r="T9" s="16" t="str">
        <f t="shared" ref="T9:AE9" si="1">+F9</f>
        <v>SV02</v>
      </c>
      <c r="U9" s="16" t="str">
        <f t="shared" si="1"/>
        <v>SV03</v>
      </c>
      <c r="V9" s="16" t="str">
        <f t="shared" si="1"/>
        <v>SV04</v>
      </c>
      <c r="W9" s="16" t="str">
        <f t="shared" si="1"/>
        <v>SV05</v>
      </c>
      <c r="X9" s="16" t="str">
        <f t="shared" si="1"/>
        <v>SV06</v>
      </c>
      <c r="Y9" s="16" t="str">
        <f t="shared" si="1"/>
        <v>SV07</v>
      </c>
      <c r="Z9" s="16" t="str">
        <f t="shared" si="1"/>
        <v>GT14</v>
      </c>
      <c r="AA9" s="16" t="str">
        <f t="shared" si="1"/>
        <v>SV00</v>
      </c>
      <c r="AB9" s="16" t="str">
        <f t="shared" si="1"/>
        <v>S/A</v>
      </c>
      <c r="AC9" s="16" t="str">
        <f t="shared" si="1"/>
        <v>Combinado</v>
      </c>
      <c r="AD9" s="16" t="str">
        <f t="shared" si="1"/>
        <v>SV00</v>
      </c>
      <c r="AE9" s="17" t="str">
        <f t="shared" si="1"/>
        <v xml:space="preserve">Consolidado </v>
      </c>
    </row>
    <row r="10" spans="2:33" x14ac:dyDescent="0.25">
      <c r="C10" s="18" t="s">
        <v>17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20"/>
      <c r="P10" s="20"/>
      <c r="Q10" s="21"/>
      <c r="R10" s="7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20"/>
      <c r="AD10" s="20"/>
      <c r="AE10" s="21"/>
      <c r="AF10" s="7"/>
      <c r="AG10" s="7"/>
    </row>
    <row r="11" spans="2:33" x14ac:dyDescent="0.25">
      <c r="C11" s="18" t="s">
        <v>18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23"/>
      <c r="P11" s="23"/>
      <c r="Q11" s="24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23"/>
      <c r="AD11" s="23"/>
      <c r="AE11" s="24"/>
      <c r="AF11" s="7"/>
      <c r="AG11" s="7"/>
    </row>
    <row r="12" spans="2:33" x14ac:dyDescent="0.25">
      <c r="B12" s="1">
        <v>1010</v>
      </c>
      <c r="C12" s="25" t="s">
        <v>19</v>
      </c>
      <c r="E12" s="22">
        <v>4895371</v>
      </c>
      <c r="F12" s="22">
        <v>367401</v>
      </c>
      <c r="G12" s="22">
        <v>56298</v>
      </c>
      <c r="H12" s="22">
        <v>33250</v>
      </c>
      <c r="I12" s="22">
        <v>107523</v>
      </c>
      <c r="J12" s="22">
        <v>0</v>
      </c>
      <c r="K12" s="22">
        <v>259136</v>
      </c>
      <c r="L12" s="22">
        <v>292284</v>
      </c>
      <c r="M12" s="22">
        <v>0</v>
      </c>
      <c r="N12" s="22">
        <v>0</v>
      </c>
      <c r="O12" s="22" t="e">
        <f>+ROUND(#REF!,0)</f>
        <v>#REF!</v>
      </c>
      <c r="P12" s="22" t="e">
        <f>+ROUND(#REF!,0)</f>
        <v>#REF!</v>
      </c>
      <c r="Q12" s="22">
        <v>6011261</v>
      </c>
      <c r="R12" s="7"/>
      <c r="S12" s="22">
        <v>4521694</v>
      </c>
      <c r="T12" s="22">
        <v>112080</v>
      </c>
      <c r="U12" s="22">
        <v>97645</v>
      </c>
      <c r="V12" s="22">
        <v>52158</v>
      </c>
      <c r="W12" s="22">
        <v>47340</v>
      </c>
      <c r="X12" s="22">
        <v>0</v>
      </c>
      <c r="Y12" s="22">
        <v>211030</v>
      </c>
      <c r="Z12" s="22">
        <v>153376</v>
      </c>
      <c r="AA12" s="22">
        <v>0</v>
      </c>
      <c r="AB12" s="22">
        <v>0</v>
      </c>
      <c r="AC12" s="22">
        <v>5195323</v>
      </c>
      <c r="AD12" s="22">
        <v>0</v>
      </c>
      <c r="AE12" s="22">
        <v>5195323</v>
      </c>
      <c r="AF12" s="7"/>
      <c r="AG12" s="7"/>
    </row>
    <row r="13" spans="2:33" x14ac:dyDescent="0.25">
      <c r="B13" s="1">
        <v>1020</v>
      </c>
      <c r="C13" s="25" t="s">
        <v>20</v>
      </c>
      <c r="E13" s="22">
        <v>16868207</v>
      </c>
      <c r="F13" s="22">
        <v>25720780</v>
      </c>
      <c r="G13" s="22">
        <v>0</v>
      </c>
      <c r="H13" s="22">
        <v>221272</v>
      </c>
      <c r="I13" s="22">
        <v>0</v>
      </c>
      <c r="J13" s="22">
        <v>0</v>
      </c>
      <c r="K13" s="22">
        <v>182369</v>
      </c>
      <c r="L13" s="22">
        <v>625203</v>
      </c>
      <c r="M13" s="22">
        <v>0</v>
      </c>
      <c r="N13" s="22">
        <v>0</v>
      </c>
      <c r="O13" s="22" t="e">
        <f>+ROUND(#REF!,0)</f>
        <v>#REF!</v>
      </c>
      <c r="P13" s="22" t="e">
        <f>+ROUND(#REF!,0)</f>
        <v>#REF!</v>
      </c>
      <c r="Q13" s="22">
        <v>43617831</v>
      </c>
      <c r="R13" s="7"/>
      <c r="S13" s="22">
        <v>16155555</v>
      </c>
      <c r="T13" s="22">
        <v>33001946</v>
      </c>
      <c r="U13" s="22">
        <v>0</v>
      </c>
      <c r="V13" s="22">
        <v>1350279</v>
      </c>
      <c r="W13" s="22">
        <v>0</v>
      </c>
      <c r="X13" s="22">
        <v>0</v>
      </c>
      <c r="Y13" s="22">
        <v>510756</v>
      </c>
      <c r="Z13" s="22">
        <v>574496</v>
      </c>
      <c r="AA13" s="22">
        <v>0</v>
      </c>
      <c r="AB13" s="22">
        <v>0</v>
      </c>
      <c r="AC13" s="22">
        <v>51593032</v>
      </c>
      <c r="AD13" s="22">
        <v>0</v>
      </c>
      <c r="AE13" s="22">
        <v>51593031</v>
      </c>
      <c r="AF13" s="7"/>
      <c r="AG13" s="7"/>
    </row>
    <row r="14" spans="2:33" x14ac:dyDescent="0.25">
      <c r="B14" s="1">
        <v>1025</v>
      </c>
      <c r="C14" s="25" t="s">
        <v>21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 t="e">
        <f>+ROUND(#REF!,0)</f>
        <v>#REF!</v>
      </c>
      <c r="P14" s="22" t="e">
        <f>+ROUND(#REF!,0)</f>
        <v>#REF!</v>
      </c>
      <c r="Q14" s="22">
        <v>0</v>
      </c>
      <c r="R14" s="7"/>
      <c r="S14" s="22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0</v>
      </c>
      <c r="AC14" s="22">
        <v>0</v>
      </c>
      <c r="AD14" s="22">
        <v>0</v>
      </c>
      <c r="AE14" s="22">
        <v>0</v>
      </c>
      <c r="AF14" s="7"/>
      <c r="AG14" s="7"/>
    </row>
    <row r="15" spans="2:33" x14ac:dyDescent="0.25">
      <c r="B15" s="1">
        <v>1030</v>
      </c>
      <c r="C15" s="25" t="s">
        <v>22</v>
      </c>
      <c r="E15" s="22">
        <v>5671010</v>
      </c>
      <c r="F15" s="22">
        <v>143478179</v>
      </c>
      <c r="G15" s="22">
        <v>0</v>
      </c>
      <c r="H15" s="22">
        <v>3469398</v>
      </c>
      <c r="I15" s="22">
        <v>2574209</v>
      </c>
      <c r="J15" s="22">
        <v>0</v>
      </c>
      <c r="K15" s="22">
        <v>448531</v>
      </c>
      <c r="L15" s="22">
        <v>4270540</v>
      </c>
      <c r="M15" s="22">
        <v>-154377157</v>
      </c>
      <c r="N15" s="22">
        <v>0</v>
      </c>
      <c r="O15" s="22" t="e">
        <f>+ROUND(#REF!,0)</f>
        <v>#REF!</v>
      </c>
      <c r="P15" s="22" t="e">
        <f>+ROUND(#REF!,0)</f>
        <v>#REF!</v>
      </c>
      <c r="Q15" s="22">
        <v>5534710</v>
      </c>
      <c r="R15" s="7"/>
      <c r="S15" s="22">
        <v>5346993</v>
      </c>
      <c r="T15" s="22">
        <v>109235008</v>
      </c>
      <c r="U15" s="22">
        <v>0</v>
      </c>
      <c r="V15" s="22">
        <v>2393227</v>
      </c>
      <c r="W15" s="22">
        <v>2281717</v>
      </c>
      <c r="X15" s="22">
        <v>0</v>
      </c>
      <c r="Y15" s="22">
        <v>398727</v>
      </c>
      <c r="Z15" s="22">
        <v>17578</v>
      </c>
      <c r="AA15" s="22">
        <v>-118469627</v>
      </c>
      <c r="AB15" s="22">
        <v>0</v>
      </c>
      <c r="AC15" s="22">
        <v>1203623</v>
      </c>
      <c r="AD15" s="22">
        <v>0</v>
      </c>
      <c r="AE15" s="22">
        <v>1203623</v>
      </c>
      <c r="AF15" s="7"/>
      <c r="AG15" s="7"/>
    </row>
    <row r="16" spans="2:33" x14ac:dyDescent="0.25">
      <c r="B16" s="1">
        <v>1035</v>
      </c>
      <c r="C16" s="25" t="s">
        <v>23</v>
      </c>
      <c r="E16" s="22">
        <v>5247398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210546</v>
      </c>
      <c r="M16" s="22">
        <v>0</v>
      </c>
      <c r="N16" s="22">
        <v>0</v>
      </c>
      <c r="O16" s="22" t="e">
        <f>+ROUND(#REF!,0)</f>
        <v>#REF!</v>
      </c>
      <c r="P16" s="22" t="e">
        <f>+ROUND(#REF!,0)</f>
        <v>#REF!</v>
      </c>
      <c r="Q16" s="22">
        <v>5457944</v>
      </c>
      <c r="R16" s="7"/>
      <c r="S16" s="22">
        <v>6485578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106281</v>
      </c>
      <c r="AA16" s="22">
        <v>0</v>
      </c>
      <c r="AB16" s="22">
        <v>0</v>
      </c>
      <c r="AC16" s="22">
        <v>6591859</v>
      </c>
      <c r="AD16" s="22">
        <v>0</v>
      </c>
      <c r="AE16" s="22">
        <v>6591859</v>
      </c>
      <c r="AF16" s="7"/>
      <c r="AG16" s="7"/>
    </row>
    <row r="17" spans="2:33" x14ac:dyDescent="0.25">
      <c r="B17" s="1">
        <v>1040</v>
      </c>
      <c r="C17" s="25" t="s">
        <v>24</v>
      </c>
      <c r="E17" s="22">
        <v>304437</v>
      </c>
      <c r="F17" s="22">
        <v>375199</v>
      </c>
      <c r="G17" s="22">
        <v>304</v>
      </c>
      <c r="H17" s="22">
        <v>74558</v>
      </c>
      <c r="I17" s="22">
        <v>10192</v>
      </c>
      <c r="J17" s="22">
        <v>0</v>
      </c>
      <c r="K17" s="22">
        <v>2805</v>
      </c>
      <c r="L17" s="22">
        <v>0</v>
      </c>
      <c r="M17" s="22">
        <v>0</v>
      </c>
      <c r="N17" s="22">
        <v>0</v>
      </c>
      <c r="O17" s="22" t="e">
        <f>+ROUND(#REF!,0)</f>
        <v>#REF!</v>
      </c>
      <c r="P17" s="22" t="e">
        <f>+ROUND(#REF!,0)</f>
        <v>#REF!</v>
      </c>
      <c r="Q17" s="22">
        <v>767495</v>
      </c>
      <c r="R17" s="7"/>
      <c r="S17" s="22">
        <v>1080836</v>
      </c>
      <c r="T17" s="22">
        <v>413258</v>
      </c>
      <c r="U17" s="22">
        <v>0</v>
      </c>
      <c r="V17" s="22">
        <v>88467</v>
      </c>
      <c r="W17" s="22">
        <v>10986</v>
      </c>
      <c r="X17" s="22">
        <v>0</v>
      </c>
      <c r="Y17" s="22">
        <v>2587</v>
      </c>
      <c r="Z17" s="22">
        <v>0</v>
      </c>
      <c r="AA17" s="22">
        <v>0</v>
      </c>
      <c r="AB17" s="22">
        <v>0</v>
      </c>
      <c r="AC17" s="22">
        <v>1596134</v>
      </c>
      <c r="AD17" s="22">
        <v>0</v>
      </c>
      <c r="AE17" s="22">
        <v>1596135</v>
      </c>
      <c r="AF17" s="7"/>
      <c r="AG17" s="7"/>
    </row>
    <row r="18" spans="2:33" x14ac:dyDescent="0.25">
      <c r="B18" s="1">
        <v>1045</v>
      </c>
      <c r="C18" s="25" t="s">
        <v>25</v>
      </c>
      <c r="E18" s="22">
        <v>0</v>
      </c>
      <c r="F18" s="22">
        <v>0</v>
      </c>
      <c r="G18" s="22">
        <v>0</v>
      </c>
      <c r="H18" s="22">
        <v>0</v>
      </c>
      <c r="I18" s="22">
        <v>15555</v>
      </c>
      <c r="J18" s="22">
        <v>0</v>
      </c>
      <c r="K18" s="22">
        <v>26156</v>
      </c>
      <c r="L18" s="22">
        <v>9582</v>
      </c>
      <c r="M18" s="22">
        <v>0</v>
      </c>
      <c r="N18" s="22">
        <v>0</v>
      </c>
      <c r="O18" s="22" t="e">
        <f>+ROUND(#REF!,0)</f>
        <v>#REF!</v>
      </c>
      <c r="P18" s="22" t="e">
        <f>+ROUND(#REF!,0)</f>
        <v>#REF!</v>
      </c>
      <c r="Q18" s="22">
        <v>51293</v>
      </c>
      <c r="R18" s="7"/>
      <c r="S18" s="22">
        <v>0</v>
      </c>
      <c r="T18" s="22">
        <v>0</v>
      </c>
      <c r="U18" s="22">
        <v>0</v>
      </c>
      <c r="V18" s="22">
        <v>49146</v>
      </c>
      <c r="W18" s="22">
        <v>0</v>
      </c>
      <c r="X18" s="22">
        <v>0</v>
      </c>
      <c r="Y18" s="22">
        <v>19832</v>
      </c>
      <c r="Z18" s="22">
        <v>0</v>
      </c>
      <c r="AA18" s="22">
        <v>0</v>
      </c>
      <c r="AB18" s="22">
        <v>0</v>
      </c>
      <c r="AC18" s="22">
        <v>68978</v>
      </c>
      <c r="AD18" s="22">
        <v>0</v>
      </c>
      <c r="AE18" s="22">
        <v>68978</v>
      </c>
      <c r="AF18" s="7"/>
      <c r="AG18" s="7"/>
    </row>
    <row r="19" spans="2:33" x14ac:dyDescent="0.25">
      <c r="B19" s="1">
        <v>1050</v>
      </c>
      <c r="C19" s="25" t="s">
        <v>26</v>
      </c>
      <c r="E19" s="22">
        <v>1697611</v>
      </c>
      <c r="F19" s="22">
        <v>8202388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 t="e">
        <f>+ROUND(#REF!,0)</f>
        <v>#REF!</v>
      </c>
      <c r="P19" s="22" t="e">
        <f>+ROUND(#REF!,0)</f>
        <v>#REF!</v>
      </c>
      <c r="Q19" s="22">
        <v>9899998</v>
      </c>
      <c r="R19" s="7"/>
      <c r="S19" s="22">
        <v>2506898</v>
      </c>
      <c r="T19" s="22">
        <v>12238731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14745629</v>
      </c>
      <c r="AD19" s="22">
        <v>0</v>
      </c>
      <c r="AE19" s="22">
        <v>14745629</v>
      </c>
      <c r="AF19" s="7"/>
      <c r="AG19" s="7"/>
    </row>
    <row r="20" spans="2:33" x14ac:dyDescent="0.25">
      <c r="B20" s="1">
        <v>1060</v>
      </c>
      <c r="C20" s="25" t="s">
        <v>27</v>
      </c>
      <c r="E20" s="22">
        <v>914329</v>
      </c>
      <c r="F20" s="22">
        <v>54705</v>
      </c>
      <c r="G20" s="22">
        <v>0</v>
      </c>
      <c r="H20" s="22">
        <v>0</v>
      </c>
      <c r="I20" s="22">
        <v>18497</v>
      </c>
      <c r="J20" s="22">
        <v>0</v>
      </c>
      <c r="K20" s="22">
        <v>8997</v>
      </c>
      <c r="L20" s="22">
        <v>20769</v>
      </c>
      <c r="M20" s="22">
        <v>0</v>
      </c>
      <c r="N20" s="22">
        <v>0</v>
      </c>
      <c r="O20" s="22" t="e">
        <f>+ROUND(#REF!,0)</f>
        <v>#REF!</v>
      </c>
      <c r="P20" s="22" t="e">
        <f>+ROUND(#REF!,0)</f>
        <v>#REF!</v>
      </c>
      <c r="Q20" s="22">
        <v>1017298</v>
      </c>
      <c r="R20" s="7"/>
      <c r="S20" s="22">
        <v>1578158</v>
      </c>
      <c r="T20" s="22">
        <v>126858</v>
      </c>
      <c r="U20" s="22">
        <v>0</v>
      </c>
      <c r="V20" s="22">
        <v>0</v>
      </c>
      <c r="W20" s="22">
        <v>11586</v>
      </c>
      <c r="X20" s="22">
        <v>0</v>
      </c>
      <c r="Y20" s="22">
        <v>42036</v>
      </c>
      <c r="Z20" s="22">
        <v>20796</v>
      </c>
      <c r="AA20" s="22">
        <v>0</v>
      </c>
      <c r="AB20" s="22">
        <v>0</v>
      </c>
      <c r="AC20" s="22">
        <v>1779434</v>
      </c>
      <c r="AD20" s="22">
        <v>0</v>
      </c>
      <c r="AE20" s="22">
        <v>1779435</v>
      </c>
      <c r="AF20" s="7"/>
      <c r="AG20" s="7"/>
    </row>
    <row r="21" spans="2:33" x14ac:dyDescent="0.25">
      <c r="B21" s="61">
        <v>1060.0999999999999</v>
      </c>
      <c r="C21" s="26" t="s">
        <v>28</v>
      </c>
      <c r="E21" s="22">
        <v>3623463</v>
      </c>
      <c r="F21" s="22">
        <v>220349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 t="e">
        <f>+ROUND(#REF!,0)</f>
        <v>#REF!</v>
      </c>
      <c r="P21" s="22" t="e">
        <f>+ROUND(#REF!,0)</f>
        <v>#REF!</v>
      </c>
      <c r="Q21" s="22">
        <v>3843812</v>
      </c>
      <c r="R21" s="7"/>
      <c r="S21" s="22">
        <v>3921439</v>
      </c>
      <c r="T21" s="22">
        <v>530461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0</v>
      </c>
      <c r="AB21" s="22">
        <v>0</v>
      </c>
      <c r="AC21" s="22">
        <v>4451900</v>
      </c>
      <c r="AD21" s="22">
        <v>0</v>
      </c>
      <c r="AE21" s="22">
        <v>4451900</v>
      </c>
      <c r="AF21" s="7"/>
      <c r="AG21" s="7"/>
    </row>
    <row r="22" spans="2:33" x14ac:dyDescent="0.25">
      <c r="B22" s="61">
        <v>1060.2</v>
      </c>
      <c r="C22" s="26" t="s">
        <v>29</v>
      </c>
      <c r="E22" s="22">
        <v>0</v>
      </c>
      <c r="F22" s="22">
        <v>3988912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 t="e">
        <f>+ROUND(#REF!,0)</f>
        <v>#REF!</v>
      </c>
      <c r="P22" s="22" t="e">
        <f>+ROUND(#REF!,0)</f>
        <v>#REF!</v>
      </c>
      <c r="Q22" s="22">
        <v>3988912</v>
      </c>
      <c r="R22" s="7"/>
      <c r="S22" s="22">
        <v>0</v>
      </c>
      <c r="T22" s="22">
        <v>5811612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v>0</v>
      </c>
      <c r="AB22" s="22">
        <v>0</v>
      </c>
      <c r="AC22" s="22">
        <v>5811612</v>
      </c>
      <c r="AD22" s="22">
        <v>0</v>
      </c>
      <c r="AE22" s="22">
        <v>5811612</v>
      </c>
      <c r="AF22" s="7"/>
      <c r="AG22" s="7"/>
    </row>
    <row r="23" spans="2:33" s="18" customFormat="1" x14ac:dyDescent="0.25">
      <c r="B23" s="4"/>
      <c r="C23" s="18" t="s">
        <v>30</v>
      </c>
      <c r="E23" s="27">
        <v>39221826</v>
      </c>
      <c r="F23" s="27">
        <v>182407913</v>
      </c>
      <c r="G23" s="27">
        <v>56602</v>
      </c>
      <c r="H23" s="27">
        <v>3798478</v>
      </c>
      <c r="I23" s="27">
        <v>2725976</v>
      </c>
      <c r="J23" s="27">
        <v>0</v>
      </c>
      <c r="K23" s="27">
        <v>927994</v>
      </c>
      <c r="L23" s="27">
        <v>5428924</v>
      </c>
      <c r="M23" s="27">
        <v>-154377157</v>
      </c>
      <c r="N23" s="27">
        <v>0</v>
      </c>
      <c r="O23" s="27" t="e">
        <f>+SUM(O12:O22)</f>
        <v>#REF!</v>
      </c>
      <c r="P23" s="27" t="e">
        <f>+SUM(P12:P20)</f>
        <v>#REF!</v>
      </c>
      <c r="Q23" s="27">
        <v>80190554</v>
      </c>
      <c r="R23" s="28"/>
      <c r="S23" s="27">
        <v>41597151</v>
      </c>
      <c r="T23" s="27">
        <v>161469954</v>
      </c>
      <c r="U23" s="27">
        <v>97645</v>
      </c>
      <c r="V23" s="27">
        <v>3933277</v>
      </c>
      <c r="W23" s="27">
        <v>2351629</v>
      </c>
      <c r="X23" s="27">
        <v>0</v>
      </c>
      <c r="Y23" s="27">
        <v>1184968</v>
      </c>
      <c r="Z23" s="27">
        <v>872527</v>
      </c>
      <c r="AA23" s="27">
        <v>-118469627</v>
      </c>
      <c r="AB23" s="27">
        <v>0</v>
      </c>
      <c r="AC23" s="27">
        <v>93037524</v>
      </c>
      <c r="AD23" s="27">
        <v>0</v>
      </c>
      <c r="AE23" s="27">
        <v>93037525</v>
      </c>
      <c r="AF23" s="28"/>
      <c r="AG23" s="28"/>
    </row>
    <row r="24" spans="2:33" x14ac:dyDescent="0.25">
      <c r="C24" s="18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</row>
    <row r="25" spans="2:33" x14ac:dyDescent="0.25">
      <c r="C25" s="18" t="s">
        <v>31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</row>
    <row r="26" spans="2:33" x14ac:dyDescent="0.25">
      <c r="B26" s="1">
        <v>1069</v>
      </c>
      <c r="C26" s="3" t="s">
        <v>32</v>
      </c>
      <c r="E26" s="22">
        <v>4846420</v>
      </c>
      <c r="F26" s="22">
        <v>6274502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 t="e">
        <f>+ROUND(#REF!,0)</f>
        <v>#REF!</v>
      </c>
      <c r="P26" s="22" t="e">
        <f>+ROUND(#REF!,0)</f>
        <v>#REF!</v>
      </c>
      <c r="Q26" s="22">
        <v>11120922</v>
      </c>
      <c r="R26" s="7"/>
      <c r="S26" s="22">
        <v>5154709</v>
      </c>
      <c r="T26" s="22">
        <v>1675044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6829753</v>
      </c>
      <c r="AD26" s="22">
        <v>0</v>
      </c>
      <c r="AE26" s="22">
        <v>6829753</v>
      </c>
      <c r="AF26" s="7"/>
      <c r="AG26" s="7"/>
    </row>
    <row r="27" spans="2:33" x14ac:dyDescent="0.25">
      <c r="B27" s="1">
        <v>1070</v>
      </c>
      <c r="C27" s="3" t="s">
        <v>33</v>
      </c>
      <c r="E27" s="22">
        <v>0</v>
      </c>
      <c r="F27" s="22">
        <v>59571055</v>
      </c>
      <c r="G27" s="22">
        <v>3686337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-63257392</v>
      </c>
      <c r="N27" s="22">
        <v>0</v>
      </c>
      <c r="O27" s="22" t="e">
        <f>+ROUND(#REF!,0)</f>
        <v>#REF!</v>
      </c>
      <c r="P27" s="22" t="e">
        <f>+ROUND(#REF!,0)</f>
        <v>#REF!</v>
      </c>
      <c r="Q27" s="22">
        <v>0</v>
      </c>
      <c r="R27" s="7"/>
      <c r="S27" s="22">
        <v>0</v>
      </c>
      <c r="T27" s="22">
        <v>58053829</v>
      </c>
      <c r="U27" s="22">
        <v>3591204</v>
      </c>
      <c r="V27" s="22">
        <v>0</v>
      </c>
      <c r="W27" s="22">
        <v>0</v>
      </c>
      <c r="X27" s="22">
        <v>0</v>
      </c>
      <c r="Y27" s="22">
        <v>0</v>
      </c>
      <c r="Z27" s="22">
        <v>3324706</v>
      </c>
      <c r="AA27" s="22">
        <v>-61645033</v>
      </c>
      <c r="AB27" s="22">
        <v>0</v>
      </c>
      <c r="AC27" s="22">
        <v>3324706</v>
      </c>
      <c r="AD27" s="22">
        <v>0</v>
      </c>
      <c r="AE27" s="22">
        <v>3324705</v>
      </c>
      <c r="AF27" s="7"/>
      <c r="AG27" s="7"/>
    </row>
    <row r="28" spans="2:33" x14ac:dyDescent="0.25">
      <c r="B28" s="1">
        <v>1080</v>
      </c>
      <c r="C28" s="3" t="s">
        <v>34</v>
      </c>
      <c r="E28" s="22">
        <v>279070000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41313555</v>
      </c>
      <c r="M28" s="22">
        <v>0</v>
      </c>
      <c r="N28" s="22">
        <v>0</v>
      </c>
      <c r="O28" s="22" t="e">
        <f>+ROUND(#REF!,0)</f>
        <v>#REF!</v>
      </c>
      <c r="P28" s="22" t="e">
        <f>+ROUND(#REF!,0)</f>
        <v>#REF!</v>
      </c>
      <c r="Q28" s="22">
        <v>320383555</v>
      </c>
      <c r="R28" s="7"/>
      <c r="S28" s="22">
        <v>231570000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41823639</v>
      </c>
      <c r="AA28" s="22">
        <v>0</v>
      </c>
      <c r="AB28" s="22">
        <v>0</v>
      </c>
      <c r="AC28" s="22">
        <v>273393639</v>
      </c>
      <c r="AD28" s="22">
        <v>0</v>
      </c>
      <c r="AE28" s="22">
        <v>273393639</v>
      </c>
      <c r="AF28" s="7"/>
      <c r="AG28" s="7"/>
    </row>
    <row r="29" spans="2:33" x14ac:dyDescent="0.25">
      <c r="B29" s="1">
        <v>1090</v>
      </c>
      <c r="C29" s="3" t="s">
        <v>35</v>
      </c>
      <c r="E29" s="22">
        <v>134277347</v>
      </c>
      <c r="F29" s="22">
        <v>23</v>
      </c>
      <c r="G29" s="22">
        <v>0</v>
      </c>
      <c r="H29" s="22">
        <v>156389367</v>
      </c>
      <c r="I29" s="22">
        <v>987</v>
      </c>
      <c r="J29" s="22">
        <v>0</v>
      </c>
      <c r="K29" s="22">
        <v>0</v>
      </c>
      <c r="L29" s="22">
        <v>0</v>
      </c>
      <c r="M29" s="22">
        <v>-290666750</v>
      </c>
      <c r="N29" s="22">
        <v>0</v>
      </c>
      <c r="O29" s="22" t="e">
        <f>+ROUND(#REF!,0)</f>
        <v>#REF!</v>
      </c>
      <c r="P29" s="22" t="e">
        <f>+ROUND(#REF!,0)</f>
        <v>#REF!</v>
      </c>
      <c r="Q29" s="22">
        <v>973</v>
      </c>
      <c r="R29" s="7"/>
      <c r="S29" s="22">
        <v>134277347</v>
      </c>
      <c r="T29" s="22">
        <v>23</v>
      </c>
      <c r="U29" s="22">
        <v>0</v>
      </c>
      <c r="V29" s="22">
        <v>156389367</v>
      </c>
      <c r="W29" s="22">
        <v>987</v>
      </c>
      <c r="X29" s="22">
        <v>0</v>
      </c>
      <c r="Y29" s="22">
        <v>0</v>
      </c>
      <c r="Z29" s="22">
        <v>0</v>
      </c>
      <c r="AA29" s="22">
        <v>-290666750</v>
      </c>
      <c r="AB29" s="22">
        <v>0</v>
      </c>
      <c r="AC29" s="22">
        <v>974</v>
      </c>
      <c r="AD29" s="22">
        <v>0</v>
      </c>
      <c r="AE29" s="22">
        <v>973</v>
      </c>
      <c r="AF29" s="7"/>
      <c r="AG29" s="7"/>
    </row>
    <row r="30" spans="2:33" x14ac:dyDescent="0.25">
      <c r="B30" s="1">
        <v>1100</v>
      </c>
      <c r="C30" s="3" t="s">
        <v>36</v>
      </c>
      <c r="E30" s="22">
        <v>57903056</v>
      </c>
      <c r="F30" s="22">
        <v>51453129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 t="e">
        <f>+ROUND(#REF!,0)</f>
        <v>#REF!</v>
      </c>
      <c r="P30" s="22" t="e">
        <f>+ROUND(#REF!,0)</f>
        <v>#REF!</v>
      </c>
      <c r="Q30" s="22">
        <v>109356184</v>
      </c>
      <c r="R30" s="7"/>
      <c r="S30" s="22">
        <v>57258097</v>
      </c>
      <c r="T30" s="22">
        <v>32655855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89913952</v>
      </c>
      <c r="AD30" s="22">
        <v>0</v>
      </c>
      <c r="AE30" s="22">
        <v>89913953</v>
      </c>
      <c r="AF30" s="7"/>
      <c r="AG30" s="7"/>
    </row>
    <row r="31" spans="2:33" x14ac:dyDescent="0.25">
      <c r="B31" s="1">
        <v>1110</v>
      </c>
      <c r="C31" s="3" t="s">
        <v>37</v>
      </c>
      <c r="E31" s="22">
        <v>240286631</v>
      </c>
      <c r="F31" s="22">
        <v>94009414</v>
      </c>
      <c r="G31" s="22">
        <v>0</v>
      </c>
      <c r="H31" s="22">
        <v>0</v>
      </c>
      <c r="I31" s="22">
        <v>0</v>
      </c>
      <c r="J31" s="22">
        <v>0</v>
      </c>
      <c r="K31" s="22">
        <v>7412</v>
      </c>
      <c r="L31" s="22">
        <v>415273</v>
      </c>
      <c r="M31" s="22">
        <v>0</v>
      </c>
      <c r="N31" s="22">
        <v>0</v>
      </c>
      <c r="O31" s="22" t="e">
        <f>+ROUND(#REF!,0)</f>
        <v>#REF!</v>
      </c>
      <c r="P31" s="22" t="e">
        <f>+ROUND(#REF!,0)</f>
        <v>#REF!</v>
      </c>
      <c r="Q31" s="22">
        <v>334718730</v>
      </c>
      <c r="R31" s="7"/>
      <c r="S31" s="22">
        <v>236368456</v>
      </c>
      <c r="T31" s="22">
        <v>99213515</v>
      </c>
      <c r="U31" s="22">
        <v>0</v>
      </c>
      <c r="V31" s="22">
        <v>0</v>
      </c>
      <c r="W31" s="22">
        <v>0</v>
      </c>
      <c r="X31" s="22">
        <v>0</v>
      </c>
      <c r="Y31" s="22">
        <v>7689</v>
      </c>
      <c r="Z31" s="22">
        <v>712633</v>
      </c>
      <c r="AA31" s="22">
        <v>0</v>
      </c>
      <c r="AB31" s="22">
        <v>0</v>
      </c>
      <c r="AC31" s="22">
        <v>336302293</v>
      </c>
      <c r="AD31" s="22">
        <v>0</v>
      </c>
      <c r="AE31" s="22">
        <v>336302293</v>
      </c>
      <c r="AF31" s="7"/>
      <c r="AG31" s="7"/>
    </row>
    <row r="32" spans="2:33" x14ac:dyDescent="0.25">
      <c r="B32" s="1">
        <v>1120</v>
      </c>
      <c r="C32" s="3" t="s">
        <v>38</v>
      </c>
      <c r="E32" s="22">
        <v>13356648</v>
      </c>
      <c r="F32" s="22">
        <v>958517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 t="e">
        <f>+ROUND(#REF!,0)</f>
        <v>#REF!</v>
      </c>
      <c r="P32" s="22" t="e">
        <f>+ROUND(#REF!,0)</f>
        <v>#REF!</v>
      </c>
      <c r="Q32" s="22">
        <v>14315165</v>
      </c>
      <c r="R32" s="7"/>
      <c r="S32" s="22">
        <v>16792815</v>
      </c>
      <c r="T32" s="22">
        <v>935495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22">
        <v>0</v>
      </c>
      <c r="AC32" s="22">
        <v>17728310</v>
      </c>
      <c r="AD32" s="22">
        <v>0</v>
      </c>
      <c r="AE32" s="22">
        <v>17728309</v>
      </c>
      <c r="AF32" s="7"/>
      <c r="AG32" s="7"/>
    </row>
    <row r="33" spans="2:33" x14ac:dyDescent="0.25">
      <c r="B33" s="1">
        <v>1130</v>
      </c>
      <c r="C33" s="3" t="s">
        <v>39</v>
      </c>
      <c r="E33" s="22">
        <v>76350</v>
      </c>
      <c r="F33" s="22">
        <v>22907</v>
      </c>
      <c r="G33" s="22">
        <v>700</v>
      </c>
      <c r="H33" s="22">
        <v>0</v>
      </c>
      <c r="I33" s="22">
        <v>0</v>
      </c>
      <c r="J33" s="22">
        <v>0</v>
      </c>
      <c r="K33" s="22">
        <v>0</v>
      </c>
      <c r="L33" s="22">
        <v>9485</v>
      </c>
      <c r="M33" s="22">
        <v>0</v>
      </c>
      <c r="N33" s="22">
        <v>0</v>
      </c>
      <c r="O33" s="22" t="e">
        <f>+ROUND(#REF!,0)</f>
        <v>#REF!</v>
      </c>
      <c r="P33" s="22" t="e">
        <f>+ROUND(#REF!,0)</f>
        <v>#REF!</v>
      </c>
      <c r="Q33" s="22">
        <v>109445</v>
      </c>
      <c r="R33" s="7"/>
      <c r="S33" s="22">
        <v>76350</v>
      </c>
      <c r="T33" s="22">
        <v>22907</v>
      </c>
      <c r="U33" s="22">
        <v>700</v>
      </c>
      <c r="V33" s="22">
        <v>0</v>
      </c>
      <c r="W33" s="22">
        <v>0</v>
      </c>
      <c r="X33" s="22">
        <v>0</v>
      </c>
      <c r="Y33" s="22">
        <v>4841</v>
      </c>
      <c r="Z33" s="22">
        <v>9602</v>
      </c>
      <c r="AA33" s="22">
        <v>0</v>
      </c>
      <c r="AB33" s="22">
        <v>0</v>
      </c>
      <c r="AC33" s="22">
        <v>114400</v>
      </c>
      <c r="AD33" s="22">
        <v>0</v>
      </c>
      <c r="AE33" s="22">
        <v>114403</v>
      </c>
      <c r="AF33" s="7"/>
      <c r="AG33" s="7"/>
    </row>
    <row r="34" spans="2:33" x14ac:dyDescent="0.25">
      <c r="B34" s="1">
        <v>1140</v>
      </c>
      <c r="C34" s="3" t="s">
        <v>40</v>
      </c>
      <c r="D34" s="18"/>
      <c r="E34" s="27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2">
        <v>139989</v>
      </c>
      <c r="M34" s="27">
        <v>0</v>
      </c>
      <c r="N34" s="27">
        <v>0</v>
      </c>
      <c r="O34" s="27" t="e">
        <f>+ROUND(#REF!,0)</f>
        <v>#REF!</v>
      </c>
      <c r="P34" s="27" t="e">
        <f>+ROUND(#REF!,0)</f>
        <v>#REF!</v>
      </c>
      <c r="Q34" s="22">
        <v>139989</v>
      </c>
      <c r="R34" s="7"/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2">
        <v>134134</v>
      </c>
      <c r="AA34" s="27">
        <v>0</v>
      </c>
      <c r="AB34" s="27">
        <v>0</v>
      </c>
      <c r="AC34" s="22">
        <v>134134</v>
      </c>
      <c r="AD34" s="22">
        <v>0</v>
      </c>
      <c r="AE34" s="22">
        <v>134134</v>
      </c>
      <c r="AF34" s="7"/>
      <c r="AG34" s="7"/>
    </row>
    <row r="35" spans="2:33" x14ac:dyDescent="0.25">
      <c r="B35" s="1">
        <v>1100.0999999999999</v>
      </c>
      <c r="C35" s="26" t="s">
        <v>41</v>
      </c>
      <c r="D35" s="18"/>
      <c r="E35" s="27">
        <v>0</v>
      </c>
      <c r="F35" s="22">
        <v>216313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2">
        <v>0</v>
      </c>
      <c r="M35" s="27">
        <v>0</v>
      </c>
      <c r="N35" s="27">
        <v>0</v>
      </c>
      <c r="O35" s="22" t="e">
        <f>+ROUND(#REF!,0)</f>
        <v>#REF!</v>
      </c>
      <c r="P35" s="27" t="e">
        <f>+ROUND(#REF!,0)</f>
        <v>#REF!</v>
      </c>
      <c r="Q35" s="22">
        <v>216313</v>
      </c>
      <c r="R35" s="7"/>
      <c r="S35" s="22">
        <v>0</v>
      </c>
      <c r="T35" s="22">
        <v>468317</v>
      </c>
      <c r="U35" s="22">
        <v>0</v>
      </c>
      <c r="V35" s="27">
        <v>0</v>
      </c>
      <c r="W35" s="27">
        <v>0</v>
      </c>
      <c r="X35" s="27">
        <v>0</v>
      </c>
      <c r="Y35" s="27">
        <v>0</v>
      </c>
      <c r="Z35" s="22">
        <v>0</v>
      </c>
      <c r="AA35" s="27">
        <v>0</v>
      </c>
      <c r="AB35" s="27">
        <v>0</v>
      </c>
      <c r="AC35" s="22">
        <v>468317</v>
      </c>
      <c r="AD35" s="22">
        <v>0</v>
      </c>
      <c r="AE35" s="22">
        <v>468317</v>
      </c>
      <c r="AF35" s="7"/>
      <c r="AG35" s="7"/>
    </row>
    <row r="36" spans="2:33" x14ac:dyDescent="0.25">
      <c r="B36" s="1">
        <v>1100.2</v>
      </c>
      <c r="C36" s="3" t="s">
        <v>42</v>
      </c>
      <c r="D36" s="18"/>
      <c r="E36" s="22">
        <v>2640995</v>
      </c>
      <c r="F36" s="22">
        <v>10076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2">
        <v>0</v>
      </c>
      <c r="M36" s="27">
        <v>0</v>
      </c>
      <c r="N36" s="27">
        <v>0</v>
      </c>
      <c r="O36" s="22" t="e">
        <f>+ROUND(#REF!,0)</f>
        <v>#REF!</v>
      </c>
      <c r="P36" s="27" t="e">
        <f>+ROUND(#REF!,0)</f>
        <v>#REF!</v>
      </c>
      <c r="Q36" s="22">
        <v>2651071</v>
      </c>
      <c r="R36" s="7"/>
      <c r="S36" s="22">
        <v>2972911</v>
      </c>
      <c r="T36" s="22">
        <v>28399</v>
      </c>
      <c r="U36" s="22">
        <v>0</v>
      </c>
      <c r="V36" s="27">
        <v>0</v>
      </c>
      <c r="W36" s="27">
        <v>0</v>
      </c>
      <c r="X36" s="27">
        <v>0</v>
      </c>
      <c r="Y36" s="27">
        <v>0</v>
      </c>
      <c r="Z36" s="22">
        <v>0</v>
      </c>
      <c r="AA36" s="27">
        <v>0</v>
      </c>
      <c r="AB36" s="27">
        <v>0</v>
      </c>
      <c r="AC36" s="22">
        <v>3001310</v>
      </c>
      <c r="AD36" s="22">
        <v>0</v>
      </c>
      <c r="AE36" s="22">
        <v>3001310</v>
      </c>
      <c r="AF36" s="7"/>
      <c r="AG36" s="7"/>
    </row>
    <row r="37" spans="2:33" x14ac:dyDescent="0.25">
      <c r="B37" s="1">
        <v>1150</v>
      </c>
      <c r="C37" s="3" t="s">
        <v>43</v>
      </c>
      <c r="D37" s="18"/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 t="e">
        <f>+ROUND(#REF!,0)</f>
        <v>#REF!</v>
      </c>
      <c r="P37" s="22" t="e">
        <f>+ROUND(#REF!,0)</f>
        <v>#REF!</v>
      </c>
      <c r="Q37" s="22">
        <v>0</v>
      </c>
      <c r="R37" s="7"/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7"/>
      <c r="AG37" s="7"/>
    </row>
    <row r="38" spans="2:33" x14ac:dyDescent="0.25">
      <c r="B38" s="1">
        <v>1160</v>
      </c>
      <c r="C38" s="3" t="s">
        <v>44</v>
      </c>
      <c r="D38" s="18"/>
      <c r="E38" s="22">
        <v>0</v>
      </c>
      <c r="F38" s="22">
        <v>0</v>
      </c>
      <c r="G38" s="22">
        <v>0</v>
      </c>
      <c r="H38" s="22">
        <v>0</v>
      </c>
      <c r="I38" s="22">
        <v>716984</v>
      </c>
      <c r="J38" s="22">
        <v>0</v>
      </c>
      <c r="K38" s="22">
        <v>49112</v>
      </c>
      <c r="L38" s="22">
        <v>0</v>
      </c>
      <c r="M38" s="22">
        <v>0</v>
      </c>
      <c r="N38" s="22">
        <v>0</v>
      </c>
      <c r="O38" s="22" t="e">
        <f>+ROUND(#REF!,0)</f>
        <v>#REF!</v>
      </c>
      <c r="P38" s="22" t="e">
        <f>+ROUND(#REF!,0)</f>
        <v>#REF!</v>
      </c>
      <c r="Q38" s="22">
        <v>766096</v>
      </c>
      <c r="R38" s="7"/>
      <c r="S38" s="22">
        <v>0</v>
      </c>
      <c r="T38" s="22">
        <v>0</v>
      </c>
      <c r="U38" s="22">
        <v>0</v>
      </c>
      <c r="V38" s="22">
        <v>0</v>
      </c>
      <c r="W38" s="22">
        <v>540038</v>
      </c>
      <c r="X38" s="22">
        <v>0</v>
      </c>
      <c r="Y38" s="22">
        <v>69722</v>
      </c>
      <c r="Z38" s="22">
        <v>0</v>
      </c>
      <c r="AA38" s="22">
        <v>0</v>
      </c>
      <c r="AB38" s="22">
        <v>0</v>
      </c>
      <c r="AC38" s="22">
        <v>609760</v>
      </c>
      <c r="AD38" s="22">
        <v>0</v>
      </c>
      <c r="AE38" s="22">
        <v>609760</v>
      </c>
      <c r="AF38" s="7"/>
      <c r="AG38" s="7"/>
    </row>
    <row r="39" spans="2:33" x14ac:dyDescent="0.25">
      <c r="B39" s="1">
        <v>1160.0999999999999</v>
      </c>
      <c r="C39" s="3" t="s">
        <v>45</v>
      </c>
      <c r="D39" s="18"/>
      <c r="E39" s="22">
        <v>0</v>
      </c>
      <c r="F39" s="22">
        <v>0</v>
      </c>
      <c r="G39" s="22">
        <v>0</v>
      </c>
      <c r="H39" s="22">
        <v>1471</v>
      </c>
      <c r="I39" s="22">
        <v>0</v>
      </c>
      <c r="J39" s="22">
        <v>0</v>
      </c>
      <c r="K39" s="22">
        <v>1318</v>
      </c>
      <c r="L39" s="22">
        <v>0</v>
      </c>
      <c r="M39" s="22">
        <v>0</v>
      </c>
      <c r="N39" s="22">
        <v>0</v>
      </c>
      <c r="O39" s="22" t="e">
        <f>+ROUND(#REF!,0)</f>
        <v>#REF!</v>
      </c>
      <c r="P39" s="22" t="e">
        <f>+ROUND(#REF!,0)</f>
        <v>#REF!</v>
      </c>
      <c r="Q39" s="22">
        <v>2788</v>
      </c>
      <c r="R39" s="7"/>
      <c r="S39" s="22">
        <v>0</v>
      </c>
      <c r="T39" s="22">
        <v>0</v>
      </c>
      <c r="U39" s="22">
        <v>0</v>
      </c>
      <c r="V39" s="22">
        <v>6798</v>
      </c>
      <c r="W39" s="22">
        <v>0</v>
      </c>
      <c r="X39" s="22">
        <v>0</v>
      </c>
      <c r="Y39" s="22">
        <v>0</v>
      </c>
      <c r="Z39" s="22">
        <v>0</v>
      </c>
      <c r="AA39" s="22">
        <v>0</v>
      </c>
      <c r="AB39" s="22">
        <v>0</v>
      </c>
      <c r="AC39" s="22">
        <v>6798</v>
      </c>
      <c r="AD39" s="22">
        <v>0</v>
      </c>
      <c r="AE39" s="22">
        <v>6798</v>
      </c>
      <c r="AF39" s="7"/>
      <c r="AG39" s="7"/>
    </row>
    <row r="40" spans="2:33" x14ac:dyDescent="0.25">
      <c r="B40" s="1">
        <v>1180</v>
      </c>
      <c r="C40" s="3" t="s">
        <v>46</v>
      </c>
      <c r="D40" s="18"/>
      <c r="E40" s="22">
        <v>2177773</v>
      </c>
      <c r="F40" s="22">
        <v>38449329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122035</v>
      </c>
      <c r="M40" s="22">
        <v>0</v>
      </c>
      <c r="N40" s="22">
        <v>0</v>
      </c>
      <c r="O40" s="22" t="e">
        <f>+ROUND(#REF!,0)</f>
        <v>#REF!</v>
      </c>
      <c r="P40" s="22" t="e">
        <f>+ROUND(#REF!,0)</f>
        <v>#REF!</v>
      </c>
      <c r="Q40" s="22">
        <v>40749137</v>
      </c>
      <c r="R40" s="7"/>
      <c r="S40" s="22">
        <v>1216914</v>
      </c>
      <c r="T40" s="22">
        <v>39033068</v>
      </c>
      <c r="U40" s="22">
        <v>0</v>
      </c>
      <c r="V40" s="22">
        <v>0</v>
      </c>
      <c r="W40" s="22">
        <v>0</v>
      </c>
      <c r="X40" s="22">
        <v>0</v>
      </c>
      <c r="Y40" s="22">
        <v>93743</v>
      </c>
      <c r="Z40" s="22">
        <v>190003</v>
      </c>
      <c r="AA40" s="22">
        <v>0</v>
      </c>
      <c r="AB40" s="22">
        <v>0</v>
      </c>
      <c r="AC40" s="22">
        <v>40533728</v>
      </c>
      <c r="AD40" s="22">
        <v>0</v>
      </c>
      <c r="AE40" s="22">
        <v>40533728</v>
      </c>
      <c r="AF40" s="7"/>
      <c r="AG40" s="7"/>
    </row>
    <row r="41" spans="2:33" s="18" customFormat="1" x14ac:dyDescent="0.25">
      <c r="B41" s="4"/>
      <c r="C41" s="18" t="s">
        <v>47</v>
      </c>
      <c r="E41" s="27">
        <v>734635220</v>
      </c>
      <c r="F41" s="27">
        <v>250965265</v>
      </c>
      <c r="G41" s="27">
        <v>3687037</v>
      </c>
      <c r="H41" s="27">
        <v>156390838</v>
      </c>
      <c r="I41" s="27">
        <v>717971</v>
      </c>
      <c r="J41" s="27">
        <v>0</v>
      </c>
      <c r="K41" s="27">
        <v>57842</v>
      </c>
      <c r="L41" s="27">
        <v>42000337</v>
      </c>
      <c r="M41" s="27">
        <v>-353924142</v>
      </c>
      <c r="N41" s="27">
        <v>0</v>
      </c>
      <c r="O41" s="27" t="e">
        <f t="shared" ref="F41:P41" si="2">+SUM(O26:O40)</f>
        <v>#REF!</v>
      </c>
      <c r="P41" s="27" t="e">
        <f t="shared" si="2"/>
        <v>#REF!</v>
      </c>
      <c r="Q41" s="27">
        <v>834530368</v>
      </c>
      <c r="R41" s="28"/>
      <c r="S41" s="27">
        <v>685687599</v>
      </c>
      <c r="T41" s="27">
        <v>232086452</v>
      </c>
      <c r="U41" s="27">
        <v>3591904</v>
      </c>
      <c r="V41" s="27">
        <v>156396165</v>
      </c>
      <c r="W41" s="27">
        <v>541025</v>
      </c>
      <c r="X41" s="27">
        <v>0</v>
      </c>
      <c r="Y41" s="27">
        <v>175995</v>
      </c>
      <c r="Z41" s="27">
        <v>46194717</v>
      </c>
      <c r="AA41" s="27">
        <v>-352311783</v>
      </c>
      <c r="AB41" s="27">
        <v>0</v>
      </c>
      <c r="AC41" s="27">
        <v>772362074</v>
      </c>
      <c r="AD41" s="27">
        <v>0</v>
      </c>
      <c r="AE41" s="27">
        <v>772362075</v>
      </c>
      <c r="AF41" s="28"/>
      <c r="AG41" s="28"/>
    </row>
    <row r="42" spans="2:33" x14ac:dyDescent="0.25">
      <c r="C42" s="18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</row>
    <row r="43" spans="2:33" x14ac:dyDescent="0.25">
      <c r="C43" s="18" t="s">
        <v>48</v>
      </c>
      <c r="E43" s="29">
        <v>773857046</v>
      </c>
      <c r="F43" s="29">
        <v>433373178</v>
      </c>
      <c r="G43" s="29">
        <v>3743639</v>
      </c>
      <c r="H43" s="29">
        <v>160189316</v>
      </c>
      <c r="I43" s="29">
        <v>3443947</v>
      </c>
      <c r="J43" s="29">
        <v>0</v>
      </c>
      <c r="K43" s="29">
        <v>985836</v>
      </c>
      <c r="L43" s="29">
        <v>47429261</v>
      </c>
      <c r="M43" s="29">
        <v>-508301299</v>
      </c>
      <c r="N43" s="29">
        <v>0</v>
      </c>
      <c r="O43" s="29" t="e">
        <f t="shared" ref="E43:P43" si="3">+O23+O41</f>
        <v>#REF!</v>
      </c>
      <c r="P43" s="29" t="e">
        <f t="shared" si="3"/>
        <v>#REF!</v>
      </c>
      <c r="Q43" s="29">
        <v>914720922</v>
      </c>
      <c r="R43" s="7"/>
      <c r="S43" s="29">
        <v>727284750</v>
      </c>
      <c r="T43" s="29">
        <v>393556406</v>
      </c>
      <c r="U43" s="29">
        <v>3689549</v>
      </c>
      <c r="V43" s="29">
        <v>160329442</v>
      </c>
      <c r="W43" s="29">
        <v>2892654</v>
      </c>
      <c r="X43" s="29">
        <v>0</v>
      </c>
      <c r="Y43" s="29">
        <v>1360963</v>
      </c>
      <c r="Z43" s="29">
        <v>47067244</v>
      </c>
      <c r="AA43" s="29">
        <v>-470781410</v>
      </c>
      <c r="AB43" s="29">
        <v>0</v>
      </c>
      <c r="AC43" s="29">
        <v>865399598</v>
      </c>
      <c r="AD43" s="29">
        <v>0</v>
      </c>
      <c r="AE43" s="29">
        <v>865399600</v>
      </c>
      <c r="AF43" s="7"/>
      <c r="AG43" s="7"/>
    </row>
    <row r="44" spans="2:33" x14ac:dyDescent="0.25"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</row>
    <row r="45" spans="2:33" x14ac:dyDescent="0.25">
      <c r="C45" s="18" t="s">
        <v>49</v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</row>
    <row r="46" spans="2:33" x14ac:dyDescent="0.25">
      <c r="C46" s="18" t="s">
        <v>50</v>
      </c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</row>
    <row r="47" spans="2:33" x14ac:dyDescent="0.25">
      <c r="B47" s="1">
        <v>2020</v>
      </c>
      <c r="C47" s="3" t="s">
        <v>51</v>
      </c>
      <c r="E47" s="22">
        <v>24471783</v>
      </c>
      <c r="F47" s="22">
        <v>24965313</v>
      </c>
      <c r="G47" s="22">
        <v>0</v>
      </c>
      <c r="H47" s="22">
        <v>0</v>
      </c>
      <c r="I47" s="22">
        <v>1177</v>
      </c>
      <c r="J47" s="22">
        <v>0</v>
      </c>
      <c r="K47" s="22">
        <v>88952</v>
      </c>
      <c r="L47" s="22">
        <v>54848</v>
      </c>
      <c r="M47" s="22">
        <v>0</v>
      </c>
      <c r="N47" s="22">
        <v>0</v>
      </c>
      <c r="O47" s="22" t="e">
        <f>+ROUND(#REF!,0)</f>
        <v>#REF!</v>
      </c>
      <c r="P47" s="22" t="e">
        <f>+ROUND(#REF!,0)</f>
        <v>#REF!</v>
      </c>
      <c r="Q47" s="22">
        <v>49582073</v>
      </c>
      <c r="R47" s="7"/>
      <c r="S47" s="22">
        <v>37280749</v>
      </c>
      <c r="T47" s="22">
        <v>27117536</v>
      </c>
      <c r="U47" s="22">
        <v>0</v>
      </c>
      <c r="V47" s="22">
        <v>0</v>
      </c>
      <c r="W47" s="22">
        <v>4803</v>
      </c>
      <c r="X47" s="22">
        <v>0</v>
      </c>
      <c r="Y47" s="22">
        <v>172496</v>
      </c>
      <c r="Z47" s="22">
        <v>122423</v>
      </c>
      <c r="AA47" s="22">
        <v>0</v>
      </c>
      <c r="AB47" s="22">
        <v>0</v>
      </c>
      <c r="AC47" s="22">
        <v>64698007</v>
      </c>
      <c r="AD47" s="22">
        <v>0</v>
      </c>
      <c r="AE47" s="22">
        <v>64698006</v>
      </c>
      <c r="AF47" s="7"/>
      <c r="AG47" s="7"/>
    </row>
    <row r="48" spans="2:33" x14ac:dyDescent="0.25">
      <c r="B48" s="1">
        <v>2030</v>
      </c>
      <c r="C48" s="3" t="s">
        <v>52</v>
      </c>
      <c r="E48" s="22">
        <v>9428862</v>
      </c>
      <c r="F48" s="22">
        <v>7651350</v>
      </c>
      <c r="G48" s="22">
        <v>1896</v>
      </c>
      <c r="H48" s="22">
        <v>28064</v>
      </c>
      <c r="I48" s="22">
        <v>512619</v>
      </c>
      <c r="J48" s="22">
        <v>0</v>
      </c>
      <c r="K48" s="22">
        <v>32467</v>
      </c>
      <c r="L48" s="22">
        <v>71520</v>
      </c>
      <c r="M48" s="22">
        <v>0</v>
      </c>
      <c r="N48" s="22">
        <v>0</v>
      </c>
      <c r="O48" s="22" t="e">
        <f>+ROUND(#REF!,0)</f>
        <v>#REF!</v>
      </c>
      <c r="P48" s="22" t="e">
        <f>+ROUND(#REF!,0)</f>
        <v>#REF!</v>
      </c>
      <c r="Q48" s="22">
        <v>17726778</v>
      </c>
      <c r="R48" s="7"/>
      <c r="S48" s="22">
        <v>6361865</v>
      </c>
      <c r="T48" s="22">
        <v>5022280</v>
      </c>
      <c r="U48" s="22">
        <v>1322</v>
      </c>
      <c r="V48" s="22">
        <v>70717</v>
      </c>
      <c r="W48" s="22">
        <v>397742</v>
      </c>
      <c r="X48" s="22">
        <v>0</v>
      </c>
      <c r="Y48" s="22">
        <v>57939</v>
      </c>
      <c r="Z48" s="22">
        <v>74149</v>
      </c>
      <c r="AA48" s="22">
        <v>9903</v>
      </c>
      <c r="AB48" s="22">
        <v>0</v>
      </c>
      <c r="AC48" s="22">
        <v>11995917</v>
      </c>
      <c r="AD48" s="22">
        <v>0</v>
      </c>
      <c r="AE48" s="22">
        <v>11995920</v>
      </c>
      <c r="AF48" s="7"/>
      <c r="AG48" s="7"/>
    </row>
    <row r="49" spans="2:33" x14ac:dyDescent="0.25">
      <c r="B49" s="1">
        <v>2035</v>
      </c>
      <c r="C49" s="3" t="s">
        <v>53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 t="e">
        <f>+ROUND(#REF!,0)</f>
        <v>#REF!</v>
      </c>
      <c r="P49" s="22" t="e">
        <f>+ROUND(#REF!,0)</f>
        <v>#REF!</v>
      </c>
      <c r="Q49" s="22">
        <v>0</v>
      </c>
      <c r="R49" s="7"/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7"/>
      <c r="AG49" s="7"/>
    </row>
    <row r="50" spans="2:33" x14ac:dyDescent="0.25">
      <c r="B50" s="1">
        <v>2040</v>
      </c>
      <c r="C50" s="3" t="s">
        <v>54</v>
      </c>
      <c r="E50" s="22">
        <v>148867695</v>
      </c>
      <c r="F50" s="22">
        <v>7243090</v>
      </c>
      <c r="G50" s="22">
        <v>0</v>
      </c>
      <c r="H50" s="22">
        <v>59586042</v>
      </c>
      <c r="I50" s="22">
        <v>656</v>
      </c>
      <c r="J50" s="22">
        <v>0</v>
      </c>
      <c r="K50" s="22">
        <v>716521</v>
      </c>
      <c r="L50" s="22">
        <v>3701523</v>
      </c>
      <c r="M50" s="22">
        <v>-213949006</v>
      </c>
      <c r="N50" s="22">
        <v>0</v>
      </c>
      <c r="O50" s="22" t="e">
        <f>+ROUND(#REF!,0)</f>
        <v>#REF!</v>
      </c>
      <c r="P50" s="22" t="e">
        <f>+ROUND(#REF!,0)</f>
        <v>#REF!</v>
      </c>
      <c r="Q50" s="22">
        <v>6166521</v>
      </c>
      <c r="R50" s="7"/>
      <c r="S50" s="22">
        <v>118206165</v>
      </c>
      <c r="T50" s="22">
        <v>5989868</v>
      </c>
      <c r="U50" s="22">
        <v>0</v>
      </c>
      <c r="V50" s="22">
        <v>58053829</v>
      </c>
      <c r="W50" s="22">
        <v>909</v>
      </c>
      <c r="X50" s="22">
        <v>0</v>
      </c>
      <c r="Y50" s="22">
        <v>758144</v>
      </c>
      <c r="Z50" s="22">
        <v>2444684</v>
      </c>
      <c r="AA50" s="22">
        <v>-176523456</v>
      </c>
      <c r="AB50" s="22">
        <v>0</v>
      </c>
      <c r="AC50" s="22">
        <v>8930143</v>
      </c>
      <c r="AD50" s="22">
        <v>0</v>
      </c>
      <c r="AE50" s="22">
        <v>8930143</v>
      </c>
      <c r="AF50" s="7"/>
      <c r="AG50" s="7"/>
    </row>
    <row r="51" spans="2:33" x14ac:dyDescent="0.25">
      <c r="B51" s="1">
        <v>2050</v>
      </c>
      <c r="C51" s="3" t="s">
        <v>55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 t="e">
        <f>+ROUND(#REF!,0)</f>
        <v>#REF!</v>
      </c>
      <c r="P51" s="22" t="e">
        <f>+ROUND(#REF!,0)</f>
        <v>#REF!</v>
      </c>
      <c r="Q51" s="22">
        <v>0</v>
      </c>
      <c r="R51" s="7"/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0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0</v>
      </c>
      <c r="AE51" s="22">
        <v>0</v>
      </c>
      <c r="AF51" s="7"/>
      <c r="AG51" s="7"/>
    </row>
    <row r="52" spans="2:33" x14ac:dyDescent="0.25">
      <c r="B52" s="1">
        <v>2060</v>
      </c>
      <c r="C52" s="3" t="s">
        <v>56</v>
      </c>
      <c r="E52" s="22">
        <v>0</v>
      </c>
      <c r="F52" s="22">
        <v>6251577</v>
      </c>
      <c r="G52" s="22">
        <v>0</v>
      </c>
      <c r="H52" s="22">
        <v>0</v>
      </c>
      <c r="I52" s="22">
        <v>0</v>
      </c>
      <c r="J52" s="22">
        <v>0</v>
      </c>
      <c r="K52" s="22">
        <v>30874</v>
      </c>
      <c r="L52" s="22">
        <v>1185</v>
      </c>
      <c r="M52" s="22">
        <v>0</v>
      </c>
      <c r="N52" s="22">
        <v>0</v>
      </c>
      <c r="O52" s="22" t="e">
        <f>+ROUND(#REF!,0)</f>
        <v>#REF!</v>
      </c>
      <c r="P52" s="22" t="e">
        <f>+ROUND(#REF!,0)</f>
        <v>#REF!</v>
      </c>
      <c r="Q52" s="22">
        <v>6283636</v>
      </c>
      <c r="R52" s="7"/>
      <c r="S52" s="22">
        <v>0</v>
      </c>
      <c r="T52" s="22">
        <v>6001610</v>
      </c>
      <c r="U52" s="22">
        <v>0</v>
      </c>
      <c r="V52" s="22">
        <v>0</v>
      </c>
      <c r="W52" s="22">
        <v>0</v>
      </c>
      <c r="X52" s="22">
        <v>0</v>
      </c>
      <c r="Y52" s="22">
        <v>173703</v>
      </c>
      <c r="Z52" s="22">
        <v>3173</v>
      </c>
      <c r="AA52" s="22">
        <v>0</v>
      </c>
      <c r="AB52" s="22">
        <v>0</v>
      </c>
      <c r="AC52" s="22">
        <v>6178486</v>
      </c>
      <c r="AD52" s="22">
        <v>0</v>
      </c>
      <c r="AE52" s="22">
        <v>6178486</v>
      </c>
      <c r="AF52" s="7"/>
      <c r="AG52" s="7"/>
    </row>
    <row r="53" spans="2:33" x14ac:dyDescent="0.25">
      <c r="B53" s="1">
        <v>2070</v>
      </c>
      <c r="C53" s="3" t="s">
        <v>57</v>
      </c>
      <c r="E53" s="22">
        <v>7108708</v>
      </c>
      <c r="F53" s="22">
        <v>17546752</v>
      </c>
      <c r="G53" s="22">
        <v>18632</v>
      </c>
      <c r="H53" s="22">
        <v>53078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 t="e">
        <f>+ROUND(#REF!,0)</f>
        <v>#REF!</v>
      </c>
      <c r="P53" s="22" t="e">
        <f>+ROUND(#REF!,0)</f>
        <v>#REF!</v>
      </c>
      <c r="Q53" s="22">
        <v>24727170</v>
      </c>
      <c r="R53" s="7"/>
      <c r="S53" s="22">
        <v>11689402</v>
      </c>
      <c r="T53" s="22">
        <v>13576918</v>
      </c>
      <c r="U53" s="22">
        <v>29361</v>
      </c>
      <c r="V53" s="22">
        <v>351597</v>
      </c>
      <c r="W53" s="22">
        <v>52812</v>
      </c>
      <c r="X53" s="22">
        <v>0</v>
      </c>
      <c r="Y53" s="22">
        <v>0</v>
      </c>
      <c r="Z53" s="22">
        <v>5644</v>
      </c>
      <c r="AA53" s="22">
        <v>0</v>
      </c>
      <c r="AB53" s="22">
        <v>0</v>
      </c>
      <c r="AC53" s="22">
        <v>25705734</v>
      </c>
      <c r="AD53" s="22">
        <v>0</v>
      </c>
      <c r="AE53" s="22">
        <v>25705733</v>
      </c>
      <c r="AF53" s="7"/>
      <c r="AG53" s="7"/>
    </row>
    <row r="54" spans="2:33" x14ac:dyDescent="0.25">
      <c r="B54" s="1">
        <v>2075</v>
      </c>
      <c r="C54" s="3" t="s">
        <v>58</v>
      </c>
      <c r="E54" s="22">
        <v>1363554</v>
      </c>
      <c r="F54" s="22">
        <v>986956</v>
      </c>
      <c r="G54" s="22">
        <v>0</v>
      </c>
      <c r="H54" s="22">
        <v>0</v>
      </c>
      <c r="I54" s="22">
        <v>9254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 t="e">
        <f>+ROUND(#REF!,0)</f>
        <v>#REF!</v>
      </c>
      <c r="P54" s="22" t="e">
        <f>+ROUND(#REF!,0)</f>
        <v>#REF!</v>
      </c>
      <c r="Q54" s="22">
        <v>2359764</v>
      </c>
      <c r="R54" s="7"/>
      <c r="S54" s="22">
        <v>0</v>
      </c>
      <c r="T54" s="22">
        <v>1227722</v>
      </c>
      <c r="U54" s="22">
        <v>0</v>
      </c>
      <c r="V54" s="22">
        <v>0</v>
      </c>
      <c r="W54" s="22">
        <v>9254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1236976</v>
      </c>
      <c r="AD54" s="22">
        <v>0</v>
      </c>
      <c r="AE54" s="22">
        <v>1236977</v>
      </c>
      <c r="AF54" s="7"/>
      <c r="AG54" s="7"/>
    </row>
    <row r="55" spans="2:33" x14ac:dyDescent="0.25">
      <c r="B55" s="1">
        <v>2080</v>
      </c>
      <c r="C55" s="3" t="s">
        <v>59</v>
      </c>
      <c r="E55" s="22">
        <v>3337674</v>
      </c>
      <c r="F55" s="22">
        <v>2984848</v>
      </c>
      <c r="G55" s="22">
        <v>3398</v>
      </c>
      <c r="H55" s="22">
        <v>43410</v>
      </c>
      <c r="I55" s="22">
        <v>338822</v>
      </c>
      <c r="J55" s="22">
        <v>0</v>
      </c>
      <c r="K55" s="22">
        <v>28840</v>
      </c>
      <c r="L55" s="22">
        <v>17225</v>
      </c>
      <c r="M55" s="22">
        <v>0</v>
      </c>
      <c r="N55" s="22">
        <v>0</v>
      </c>
      <c r="O55" s="22" t="e">
        <f>+ROUND(#REF!,0)</f>
        <v>#REF!</v>
      </c>
      <c r="P55" s="22" t="e">
        <f>+ROUND(#REF!,0)</f>
        <v>#REF!</v>
      </c>
      <c r="Q55" s="22">
        <v>6754217</v>
      </c>
      <c r="R55" s="7"/>
      <c r="S55" s="22">
        <v>3621112</v>
      </c>
      <c r="T55" s="22">
        <v>3269934</v>
      </c>
      <c r="U55" s="22">
        <v>6813</v>
      </c>
      <c r="V55" s="22">
        <v>43367</v>
      </c>
      <c r="W55" s="22">
        <v>314211</v>
      </c>
      <c r="X55" s="22">
        <v>0</v>
      </c>
      <c r="Y55" s="22">
        <v>22904</v>
      </c>
      <c r="Z55" s="22">
        <v>11720</v>
      </c>
      <c r="AA55" s="22">
        <v>0</v>
      </c>
      <c r="AB55" s="22">
        <v>0</v>
      </c>
      <c r="AC55" s="22">
        <v>7290061</v>
      </c>
      <c r="AD55" s="22">
        <v>0</v>
      </c>
      <c r="AE55" s="22">
        <v>7290062</v>
      </c>
      <c r="AF55" s="7"/>
      <c r="AG55" s="7"/>
    </row>
    <row r="56" spans="2:33" x14ac:dyDescent="0.25">
      <c r="B56" s="1">
        <v>2085</v>
      </c>
      <c r="C56" s="3" t="s">
        <v>60</v>
      </c>
      <c r="E56" s="22">
        <v>1104418</v>
      </c>
      <c r="F56" s="22">
        <v>5589718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63638</v>
      </c>
      <c r="M56" s="22">
        <v>0</v>
      </c>
      <c r="N56" s="22">
        <v>0</v>
      </c>
      <c r="O56" s="22" t="e">
        <f>+ROUND(#REF!,0)</f>
        <v>#REF!</v>
      </c>
      <c r="P56" s="22" t="e">
        <f>+ROUND(#REF!,0)</f>
        <v>#REF!</v>
      </c>
      <c r="Q56" s="22">
        <v>6757774</v>
      </c>
      <c r="R56" s="7"/>
      <c r="S56" s="22">
        <v>1158899</v>
      </c>
      <c r="T56" s="22">
        <v>7754606</v>
      </c>
      <c r="U56" s="22">
        <v>0</v>
      </c>
      <c r="V56" s="22">
        <v>0</v>
      </c>
      <c r="W56" s="22">
        <v>0</v>
      </c>
      <c r="X56" s="22">
        <v>0</v>
      </c>
      <c r="Y56" s="22">
        <v>44888</v>
      </c>
      <c r="Z56" s="22">
        <v>72000</v>
      </c>
      <c r="AA56" s="22">
        <v>0</v>
      </c>
      <c r="AB56" s="22">
        <v>0</v>
      </c>
      <c r="AC56" s="22">
        <v>9030393</v>
      </c>
      <c r="AD56" s="22">
        <v>0</v>
      </c>
      <c r="AE56" s="22">
        <v>9030393</v>
      </c>
      <c r="AF56" s="7"/>
      <c r="AG56" s="7"/>
    </row>
    <row r="57" spans="2:33" x14ac:dyDescent="0.25">
      <c r="C57" s="18" t="s">
        <v>61</v>
      </c>
      <c r="E57" s="27">
        <v>195682694</v>
      </c>
      <c r="F57" s="27">
        <v>73219604</v>
      </c>
      <c r="G57" s="27">
        <v>23926</v>
      </c>
      <c r="H57" s="27">
        <v>59710594</v>
      </c>
      <c r="I57" s="27">
        <v>862528</v>
      </c>
      <c r="J57" s="27">
        <v>0</v>
      </c>
      <c r="K57" s="27">
        <v>897654</v>
      </c>
      <c r="L57" s="27">
        <v>3909939</v>
      </c>
      <c r="M57" s="27">
        <v>-213949006</v>
      </c>
      <c r="N57" s="27">
        <v>0</v>
      </c>
      <c r="O57" s="27" t="e">
        <f t="shared" ref="F57:P57" si="4">+SUM(O47:O56)</f>
        <v>#REF!</v>
      </c>
      <c r="P57" s="27" t="e">
        <f t="shared" si="4"/>
        <v>#REF!</v>
      </c>
      <c r="Q57" s="27">
        <v>120357933</v>
      </c>
      <c r="R57" s="7"/>
      <c r="S57" s="27">
        <v>178318192</v>
      </c>
      <c r="T57" s="27">
        <v>69960474</v>
      </c>
      <c r="U57" s="27">
        <v>37496</v>
      </c>
      <c r="V57" s="27">
        <v>58519510</v>
      </c>
      <c r="W57" s="27">
        <v>779731</v>
      </c>
      <c r="X57" s="27">
        <v>0</v>
      </c>
      <c r="Y57" s="27">
        <v>1230074</v>
      </c>
      <c r="Z57" s="27">
        <v>2733793</v>
      </c>
      <c r="AA57" s="27">
        <v>-176513553</v>
      </c>
      <c r="AB57" s="27">
        <v>0</v>
      </c>
      <c r="AC57" s="27">
        <v>135065717</v>
      </c>
      <c r="AD57" s="27">
        <v>0</v>
      </c>
      <c r="AE57" s="27">
        <v>135065720</v>
      </c>
      <c r="AF57" s="7"/>
      <c r="AG57" s="7"/>
    </row>
    <row r="58" spans="2:33" x14ac:dyDescent="0.25"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</row>
    <row r="59" spans="2:33" x14ac:dyDescent="0.25">
      <c r="C59" s="18" t="s">
        <v>62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</row>
    <row r="60" spans="2:33" x14ac:dyDescent="0.25"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</row>
    <row r="61" spans="2:33" x14ac:dyDescent="0.25">
      <c r="B61" s="1">
        <v>2090</v>
      </c>
      <c r="C61" s="3" t="s">
        <v>54</v>
      </c>
      <c r="E61" s="22">
        <v>0</v>
      </c>
      <c r="F61" s="22">
        <v>1440696</v>
      </c>
      <c r="G61" s="22">
        <v>0</v>
      </c>
      <c r="H61" s="22">
        <v>2245640</v>
      </c>
      <c r="I61" s="22">
        <v>0</v>
      </c>
      <c r="J61" s="22">
        <v>0</v>
      </c>
      <c r="K61" s="22">
        <v>0</v>
      </c>
      <c r="L61" s="22">
        <v>0</v>
      </c>
      <c r="M61" s="22">
        <v>-3686337</v>
      </c>
      <c r="N61" s="22">
        <v>0</v>
      </c>
      <c r="O61" s="22" t="e">
        <f>+ROUND(#REF!,0)</f>
        <v>#REF!</v>
      </c>
      <c r="P61" s="22" t="e">
        <f>+ROUND(#REF!,0)</f>
        <v>#REF!</v>
      </c>
      <c r="Q61" s="22">
        <v>0</v>
      </c>
      <c r="R61" s="7"/>
      <c r="S61" s="22">
        <v>0</v>
      </c>
      <c r="T61" s="22">
        <v>1403301</v>
      </c>
      <c r="U61" s="22">
        <v>0</v>
      </c>
      <c r="V61" s="22">
        <v>2187902</v>
      </c>
      <c r="W61" s="22">
        <v>0</v>
      </c>
      <c r="X61" s="22">
        <v>0</v>
      </c>
      <c r="Y61" s="22">
        <v>0</v>
      </c>
      <c r="Z61" s="22">
        <v>0</v>
      </c>
      <c r="AA61" s="22">
        <v>-3591203</v>
      </c>
      <c r="AB61" s="22">
        <v>0</v>
      </c>
      <c r="AC61" s="22">
        <v>0</v>
      </c>
      <c r="AD61" s="22">
        <v>0</v>
      </c>
      <c r="AE61" s="22">
        <v>0</v>
      </c>
      <c r="AF61" s="7"/>
      <c r="AG61" s="7"/>
    </row>
    <row r="62" spans="2:33" x14ac:dyDescent="0.25">
      <c r="B62" s="1">
        <v>2100</v>
      </c>
      <c r="C62" s="3" t="s">
        <v>63</v>
      </c>
      <c r="E62" s="22">
        <v>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 t="e">
        <f>+ROUND(#REF!,0)</f>
        <v>#REF!</v>
      </c>
      <c r="P62" s="22" t="e">
        <f>+ROUND(#REF!,0)</f>
        <v>#REF!</v>
      </c>
      <c r="Q62" s="22">
        <v>0</v>
      </c>
      <c r="R62" s="7"/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22">
        <v>0</v>
      </c>
      <c r="Y62" s="22">
        <v>0</v>
      </c>
      <c r="Z62" s="22">
        <v>0</v>
      </c>
      <c r="AA62" s="22">
        <v>0</v>
      </c>
      <c r="AB62" s="22">
        <v>0</v>
      </c>
      <c r="AC62" s="22">
        <v>0</v>
      </c>
      <c r="AD62" s="22">
        <v>0</v>
      </c>
      <c r="AE62" s="22">
        <v>0</v>
      </c>
      <c r="AF62" s="7"/>
      <c r="AG62" s="7"/>
    </row>
    <row r="63" spans="2:33" x14ac:dyDescent="0.25">
      <c r="B63" s="1">
        <v>2110</v>
      </c>
      <c r="C63" s="3" t="s">
        <v>44</v>
      </c>
      <c r="E63" s="22">
        <v>47748229</v>
      </c>
      <c r="F63" s="22">
        <v>5596634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134652</v>
      </c>
      <c r="M63" s="22">
        <v>0</v>
      </c>
      <c r="N63" s="22">
        <v>0</v>
      </c>
      <c r="O63" s="22" t="e">
        <f>+ROUND(#REF!,0)</f>
        <v>#REF!</v>
      </c>
      <c r="P63" s="22" t="e">
        <f>+ROUND(#REF!,0)</f>
        <v>#REF!</v>
      </c>
      <c r="Q63" s="22">
        <v>53479515</v>
      </c>
      <c r="R63" s="7"/>
      <c r="S63" s="22">
        <v>47976982</v>
      </c>
      <c r="T63" s="22">
        <v>9174662</v>
      </c>
      <c r="U63" s="22">
        <v>0</v>
      </c>
      <c r="V63" s="22">
        <v>0</v>
      </c>
      <c r="W63" s="22">
        <v>0</v>
      </c>
      <c r="X63" s="22">
        <v>0</v>
      </c>
      <c r="Y63" s="22">
        <v>0</v>
      </c>
      <c r="Z63" s="22">
        <v>241581</v>
      </c>
      <c r="AA63" s="22">
        <v>0</v>
      </c>
      <c r="AB63" s="22">
        <v>0</v>
      </c>
      <c r="AC63" s="22">
        <v>57393225</v>
      </c>
      <c r="AD63" s="22">
        <v>0</v>
      </c>
      <c r="AE63" s="22">
        <v>57393228</v>
      </c>
      <c r="AF63" s="7">
        <f>+AE63-AE38-AE39</f>
        <v>56776670</v>
      </c>
      <c r="AG63" s="7"/>
    </row>
    <row r="64" spans="2:33" x14ac:dyDescent="0.25">
      <c r="B64" s="1">
        <v>2110.1</v>
      </c>
      <c r="C64" s="3" t="s">
        <v>64</v>
      </c>
      <c r="E64" s="22">
        <v>0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 t="e">
        <f>+ROUND(#REF!,0)</f>
        <v>#REF!</v>
      </c>
      <c r="P64" s="22" t="e">
        <f>+ROUND(#REF!,0)</f>
        <v>#REF!</v>
      </c>
      <c r="Q64" s="22">
        <v>0</v>
      </c>
      <c r="R64" s="7"/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7"/>
      <c r="AG64" s="7"/>
    </row>
    <row r="65" spans="2:33" x14ac:dyDescent="0.25">
      <c r="B65" s="1">
        <v>2120</v>
      </c>
      <c r="C65" s="3" t="s">
        <v>65</v>
      </c>
      <c r="E65" s="22">
        <v>5561085</v>
      </c>
      <c r="F65" s="22">
        <v>0</v>
      </c>
      <c r="G65" s="22">
        <v>0</v>
      </c>
      <c r="H65" s="22">
        <v>0</v>
      </c>
      <c r="I65" s="22">
        <v>1878675</v>
      </c>
      <c r="J65" s="22">
        <v>0</v>
      </c>
      <c r="K65" s="22">
        <v>44629</v>
      </c>
      <c r="L65" s="22">
        <v>0</v>
      </c>
      <c r="M65" s="22">
        <v>0</v>
      </c>
      <c r="N65" s="22">
        <v>0</v>
      </c>
      <c r="O65" s="22" t="e">
        <f>+ROUND(#REF!,0)</f>
        <v>#REF!</v>
      </c>
      <c r="P65" s="22" t="e">
        <f>+ROUND(#REF!,0)</f>
        <v>#REF!</v>
      </c>
      <c r="Q65" s="22">
        <v>7484390</v>
      </c>
      <c r="R65" s="7"/>
      <c r="S65" s="22">
        <v>4802906</v>
      </c>
      <c r="T65" s="22">
        <v>0</v>
      </c>
      <c r="U65" s="22">
        <v>0</v>
      </c>
      <c r="V65" s="22">
        <v>0</v>
      </c>
      <c r="W65" s="22">
        <v>1435418</v>
      </c>
      <c r="X65" s="22">
        <v>0</v>
      </c>
      <c r="Y65" s="22">
        <v>24338</v>
      </c>
      <c r="Z65" s="22">
        <v>0</v>
      </c>
      <c r="AA65" s="22">
        <v>0</v>
      </c>
      <c r="AB65" s="22">
        <v>0</v>
      </c>
      <c r="AC65" s="22">
        <v>6262662</v>
      </c>
      <c r="AD65" s="22">
        <v>0</v>
      </c>
      <c r="AE65" s="22">
        <v>6262661</v>
      </c>
      <c r="AF65" s="7"/>
      <c r="AG65" s="7"/>
    </row>
    <row r="66" spans="2:33" x14ac:dyDescent="0.25">
      <c r="B66" s="1">
        <v>2130</v>
      </c>
      <c r="C66" s="3" t="s">
        <v>58</v>
      </c>
      <c r="E66" s="22">
        <v>17448784</v>
      </c>
      <c r="F66" s="22">
        <v>12011056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 t="e">
        <f>+ROUND(#REF!,0)</f>
        <v>#REF!</v>
      </c>
      <c r="P66" s="22" t="e">
        <f>+ROUND(#REF!,0)</f>
        <v>#REF!</v>
      </c>
      <c r="Q66" s="22">
        <v>29459840</v>
      </c>
      <c r="R66" s="7"/>
      <c r="S66" s="22">
        <v>17448784</v>
      </c>
      <c r="T66" s="22">
        <v>14331626</v>
      </c>
      <c r="U66" s="22">
        <v>0</v>
      </c>
      <c r="V66" s="22">
        <v>0</v>
      </c>
      <c r="W66" s="22">
        <v>0</v>
      </c>
      <c r="X66" s="22">
        <v>0</v>
      </c>
      <c r="Y66" s="22">
        <v>0</v>
      </c>
      <c r="Z66" s="22">
        <v>0</v>
      </c>
      <c r="AA66" s="22">
        <v>0</v>
      </c>
      <c r="AB66" s="22">
        <v>0</v>
      </c>
      <c r="AC66" s="22">
        <v>31780410</v>
      </c>
      <c r="AD66" s="22">
        <v>0</v>
      </c>
      <c r="AE66" s="22">
        <v>31780409</v>
      </c>
      <c r="AF66" s="7"/>
      <c r="AG66" s="7"/>
    </row>
    <row r="67" spans="2:33" x14ac:dyDescent="0.25">
      <c r="B67" s="1">
        <v>2135</v>
      </c>
      <c r="C67" s="3" t="s">
        <v>53</v>
      </c>
      <c r="E67" s="22">
        <v>0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 t="e">
        <f>+ROUND(#REF!,0)</f>
        <v>#REF!</v>
      </c>
      <c r="P67" s="22" t="e">
        <f>+ROUND(#REF!,0)</f>
        <v>#REF!</v>
      </c>
      <c r="Q67" s="22">
        <v>0</v>
      </c>
      <c r="R67" s="7"/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7"/>
      <c r="AG67" s="7"/>
    </row>
    <row r="68" spans="2:33" x14ac:dyDescent="0.25">
      <c r="B68" s="1">
        <v>2150</v>
      </c>
      <c r="C68" s="3" t="s">
        <v>66</v>
      </c>
      <c r="E68" s="22">
        <v>827370</v>
      </c>
      <c r="F68" s="22">
        <v>34817750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69277</v>
      </c>
      <c r="M68" s="22">
        <v>0</v>
      </c>
      <c r="N68" s="22">
        <v>0</v>
      </c>
      <c r="O68" s="22" t="e">
        <f>+ROUND(#REF!,0)</f>
        <v>#REF!</v>
      </c>
      <c r="P68" s="22" t="e">
        <f>+ROUND(#REF!,0)</f>
        <v>#REF!</v>
      </c>
      <c r="Q68" s="22">
        <v>35714397</v>
      </c>
      <c r="R68" s="7"/>
      <c r="S68" s="22">
        <v>16131</v>
      </c>
      <c r="T68" s="22">
        <v>32009109</v>
      </c>
      <c r="U68" s="22">
        <v>0</v>
      </c>
      <c r="V68" s="22">
        <v>0</v>
      </c>
      <c r="W68" s="22">
        <v>0</v>
      </c>
      <c r="X68" s="22">
        <v>0</v>
      </c>
      <c r="Y68" s="22">
        <v>50694</v>
      </c>
      <c r="Z68" s="22">
        <v>123840</v>
      </c>
      <c r="AA68" s="22">
        <v>0</v>
      </c>
      <c r="AB68" s="22">
        <v>0</v>
      </c>
      <c r="AC68" s="22">
        <v>32199774</v>
      </c>
      <c r="AD68" s="22">
        <v>0</v>
      </c>
      <c r="AE68" s="22">
        <v>32199774</v>
      </c>
      <c r="AF68" s="7"/>
      <c r="AG68" s="7"/>
    </row>
    <row r="69" spans="2:33" x14ac:dyDescent="0.25">
      <c r="C69" s="18" t="s">
        <v>67</v>
      </c>
      <c r="E69" s="29">
        <v>267268162</v>
      </c>
      <c r="F69" s="29">
        <v>127085740</v>
      </c>
      <c r="G69" s="29">
        <v>23926</v>
      </c>
      <c r="H69" s="29">
        <v>61956234</v>
      </c>
      <c r="I69" s="29">
        <v>2741203</v>
      </c>
      <c r="J69" s="29">
        <v>0</v>
      </c>
      <c r="K69" s="29">
        <v>942283</v>
      </c>
      <c r="L69" s="29">
        <v>4113868</v>
      </c>
      <c r="M69" s="29">
        <v>-217635343</v>
      </c>
      <c r="N69" s="29">
        <v>0</v>
      </c>
      <c r="O69" s="29" t="e">
        <f t="shared" ref="F69:P69" si="5">+SUM(O57:O68)</f>
        <v>#REF!</v>
      </c>
      <c r="P69" s="29" t="e">
        <f t="shared" si="5"/>
        <v>#REF!</v>
      </c>
      <c r="Q69" s="29">
        <v>246496075</v>
      </c>
      <c r="R69" s="7"/>
      <c r="S69" s="29">
        <v>248562995</v>
      </c>
      <c r="T69" s="29">
        <v>126879172</v>
      </c>
      <c r="U69" s="29">
        <v>37496</v>
      </c>
      <c r="V69" s="29">
        <v>60707412</v>
      </c>
      <c r="W69" s="29">
        <v>2215149</v>
      </c>
      <c r="X69" s="29">
        <v>0</v>
      </c>
      <c r="Y69" s="29">
        <v>1305106</v>
      </c>
      <c r="Z69" s="29">
        <v>3099214</v>
      </c>
      <c r="AA69" s="29">
        <v>-180104756</v>
      </c>
      <c r="AB69" s="29">
        <v>0</v>
      </c>
      <c r="AC69" s="29">
        <v>262701788</v>
      </c>
      <c r="AD69" s="29">
        <v>0</v>
      </c>
      <c r="AE69" s="29">
        <v>262701792</v>
      </c>
      <c r="AF69" s="7"/>
      <c r="AG69" s="7"/>
    </row>
    <row r="70" spans="2:33" x14ac:dyDescent="0.25">
      <c r="C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</row>
    <row r="71" spans="2:33" x14ac:dyDescent="0.25">
      <c r="C71" s="18" t="s">
        <v>68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</row>
    <row r="72" spans="2:33" x14ac:dyDescent="0.25">
      <c r="B72" s="1">
        <v>3010</v>
      </c>
      <c r="C72" s="3" t="s">
        <v>69</v>
      </c>
      <c r="E72" s="22">
        <v>322841400</v>
      </c>
      <c r="F72" s="22">
        <v>135272500</v>
      </c>
      <c r="G72" s="22">
        <v>2222000</v>
      </c>
      <c r="H72" s="22">
        <v>22000</v>
      </c>
      <c r="I72" s="22">
        <v>22000</v>
      </c>
      <c r="J72" s="22">
        <v>0</v>
      </c>
      <c r="K72" s="22">
        <v>20000</v>
      </c>
      <c r="L72" s="22">
        <v>8130999</v>
      </c>
      <c r="M72" s="22">
        <v>-145689499</v>
      </c>
      <c r="N72" s="22">
        <v>0</v>
      </c>
      <c r="O72" s="22" t="e">
        <f>+ROUND(#REF!,0)</f>
        <v>#REF!</v>
      </c>
      <c r="P72" s="22" t="e">
        <f>+ROUND(#REF!,0)</f>
        <v>#REF!</v>
      </c>
      <c r="Q72" s="22">
        <v>322841400</v>
      </c>
      <c r="R72" s="7"/>
      <c r="S72" s="22">
        <v>322841400</v>
      </c>
      <c r="T72" s="22">
        <v>135272500</v>
      </c>
      <c r="U72" s="22">
        <v>2222000</v>
      </c>
      <c r="V72" s="22">
        <v>22000</v>
      </c>
      <c r="W72" s="22">
        <v>22000</v>
      </c>
      <c r="X72" s="22">
        <v>0</v>
      </c>
      <c r="Y72" s="22">
        <v>20000</v>
      </c>
      <c r="Z72" s="22">
        <v>8130999</v>
      </c>
      <c r="AA72" s="22">
        <v>-145689499</v>
      </c>
      <c r="AB72" s="22">
        <v>0</v>
      </c>
      <c r="AC72" s="22">
        <v>322841400</v>
      </c>
      <c r="AD72" s="22">
        <v>0</v>
      </c>
      <c r="AE72" s="22">
        <v>322841400</v>
      </c>
      <c r="AF72" s="7"/>
      <c r="AG72" s="7"/>
    </row>
    <row r="73" spans="2:33" x14ac:dyDescent="0.25">
      <c r="B73" s="1">
        <v>3020</v>
      </c>
      <c r="C73" s="3" t="s">
        <v>70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 t="e">
        <f>+ROUND(#REF!,0)</f>
        <v>#REF!</v>
      </c>
      <c r="P73" s="22" t="e">
        <f>+ROUND(#REF!,0)</f>
        <v>#REF!</v>
      </c>
      <c r="Q73" s="22">
        <v>0</v>
      </c>
      <c r="R73" s="7"/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7"/>
      <c r="AG73" s="7"/>
    </row>
    <row r="74" spans="2:33" x14ac:dyDescent="0.25">
      <c r="B74" s="1">
        <v>3030</v>
      </c>
      <c r="C74" s="3" t="s">
        <v>71</v>
      </c>
      <c r="E74" s="22">
        <v>81446258</v>
      </c>
      <c r="F74" s="22">
        <v>22004599</v>
      </c>
      <c r="G74" s="22">
        <v>382325</v>
      </c>
      <c r="H74" s="22">
        <v>4571</v>
      </c>
      <c r="I74" s="22">
        <v>4571</v>
      </c>
      <c r="J74" s="22">
        <v>0</v>
      </c>
      <c r="K74" s="22">
        <v>4000</v>
      </c>
      <c r="L74" s="22">
        <v>1974183</v>
      </c>
      <c r="M74" s="22">
        <v>-7576844</v>
      </c>
      <c r="N74" s="22">
        <v>0</v>
      </c>
      <c r="O74" s="22" t="e">
        <f>+ROUND(#REF!,0)</f>
        <v>#REF!</v>
      </c>
      <c r="P74" s="22" t="e">
        <f>+ROUND(#REF!,0)</f>
        <v>#REF!</v>
      </c>
      <c r="Q74" s="22">
        <v>98243664</v>
      </c>
      <c r="R74" s="7"/>
      <c r="S74" s="22">
        <v>81446258</v>
      </c>
      <c r="T74" s="22">
        <v>18005010</v>
      </c>
      <c r="U74" s="22">
        <v>376139</v>
      </c>
      <c r="V74" s="22">
        <v>4571</v>
      </c>
      <c r="W74" s="22">
        <v>4571</v>
      </c>
      <c r="X74" s="22">
        <v>0</v>
      </c>
      <c r="Y74" s="22">
        <v>4000</v>
      </c>
      <c r="Z74" s="22">
        <v>1971938</v>
      </c>
      <c r="AA74" s="22">
        <v>-7576844</v>
      </c>
      <c r="AB74" s="22">
        <v>0</v>
      </c>
      <c r="AC74" s="22">
        <v>94235643</v>
      </c>
      <c r="AD74" s="22">
        <v>0</v>
      </c>
      <c r="AE74" s="22">
        <v>94235644</v>
      </c>
      <c r="AF74" s="7"/>
      <c r="AG74" s="7"/>
    </row>
    <row r="75" spans="2:33" x14ac:dyDescent="0.25">
      <c r="B75" s="1">
        <v>3040</v>
      </c>
      <c r="C75" s="3" t="s">
        <v>72</v>
      </c>
      <c r="E75" s="22">
        <v>102301226</v>
      </c>
      <c r="F75" s="22">
        <v>149010339</v>
      </c>
      <c r="G75" s="22">
        <v>1115389</v>
      </c>
      <c r="H75" s="22">
        <v>95255567</v>
      </c>
      <c r="I75" s="22">
        <v>676171</v>
      </c>
      <c r="J75" s="22">
        <v>0</v>
      </c>
      <c r="K75" s="22">
        <v>19551</v>
      </c>
      <c r="L75" s="22">
        <v>32879621</v>
      </c>
      <c r="M75" s="22">
        <v>-134468373</v>
      </c>
      <c r="N75" s="22">
        <v>0</v>
      </c>
      <c r="O75" s="22" t="e">
        <f>+ROUND(#REF!,0)</f>
        <v>#REF!</v>
      </c>
      <c r="P75" s="22" t="e">
        <f>+ROUND(#REF!,0)</f>
        <v>#REF!</v>
      </c>
      <c r="Q75" s="22">
        <v>246788596</v>
      </c>
      <c r="R75" s="7"/>
      <c r="S75" s="22">
        <v>74434095</v>
      </c>
      <c r="T75" s="22">
        <v>113399722</v>
      </c>
      <c r="U75" s="22">
        <v>1053913</v>
      </c>
      <c r="V75" s="22">
        <v>96644514</v>
      </c>
      <c r="W75" s="22">
        <v>650934</v>
      </c>
      <c r="X75" s="22">
        <v>0</v>
      </c>
      <c r="Y75" s="22">
        <v>31856</v>
      </c>
      <c r="Z75" s="22">
        <v>33006855</v>
      </c>
      <c r="AA75" s="22">
        <v>-134480999</v>
      </c>
      <c r="AB75" s="22">
        <v>0</v>
      </c>
      <c r="AC75" s="22">
        <v>184740890</v>
      </c>
      <c r="AD75" s="22">
        <v>0</v>
      </c>
      <c r="AE75" s="22">
        <v>184740889</v>
      </c>
      <c r="AF75" s="7"/>
      <c r="AG75" s="7"/>
    </row>
    <row r="76" spans="2:33" x14ac:dyDescent="0.25">
      <c r="B76" s="1">
        <v>3040.1</v>
      </c>
      <c r="C76" s="3" t="s">
        <v>73</v>
      </c>
      <c r="E76" s="22">
        <v>0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 t="e">
        <f>+ROUND(#REF!,0)</f>
        <v>#REF!</v>
      </c>
      <c r="P76" s="22" t="e">
        <f>+ROUND(#REF!,0)</f>
        <v>#REF!</v>
      </c>
      <c r="Q76" s="22">
        <v>0</v>
      </c>
      <c r="R76" s="7"/>
      <c r="S76" s="22">
        <v>0</v>
      </c>
      <c r="T76" s="22">
        <v>0</v>
      </c>
      <c r="U76" s="22">
        <v>0</v>
      </c>
      <c r="V76" s="22">
        <v>0</v>
      </c>
      <c r="W76" s="22">
        <v>0</v>
      </c>
      <c r="X76" s="22">
        <v>0</v>
      </c>
      <c r="Y76" s="22">
        <v>0</v>
      </c>
      <c r="Z76" s="22">
        <v>0</v>
      </c>
      <c r="AA76" s="22">
        <v>0</v>
      </c>
      <c r="AB76" s="22">
        <v>0</v>
      </c>
      <c r="AC76" s="22">
        <v>0</v>
      </c>
      <c r="AD76" s="22">
        <v>0</v>
      </c>
      <c r="AE76" s="22">
        <v>0</v>
      </c>
      <c r="AF76" s="7"/>
      <c r="AG76" s="7"/>
    </row>
    <row r="77" spans="2:33" x14ac:dyDescent="0.25">
      <c r="B77" s="1">
        <v>3015</v>
      </c>
      <c r="C77" s="3" t="s">
        <v>74</v>
      </c>
      <c r="E77" s="22">
        <v>0</v>
      </c>
      <c r="F77" s="22">
        <v>0</v>
      </c>
      <c r="G77" s="22">
        <v>0</v>
      </c>
      <c r="H77" s="22">
        <v>2950945</v>
      </c>
      <c r="I77" s="22">
        <v>0</v>
      </c>
      <c r="J77" s="22">
        <v>0</v>
      </c>
      <c r="K77" s="22">
        <v>0</v>
      </c>
      <c r="L77" s="22">
        <v>0</v>
      </c>
      <c r="M77" s="22">
        <v>-2950945</v>
      </c>
      <c r="N77" s="22">
        <v>0</v>
      </c>
      <c r="O77" s="22" t="e">
        <f>+ROUND(#REF!,0)</f>
        <v>#REF!</v>
      </c>
      <c r="P77" s="22" t="e">
        <f>+ROUND(#REF!,0)</f>
        <v>#REF!</v>
      </c>
      <c r="Q77" s="22">
        <v>0</v>
      </c>
      <c r="R77" s="7"/>
      <c r="S77" s="22">
        <v>0</v>
      </c>
      <c r="T77" s="22">
        <v>0</v>
      </c>
      <c r="U77" s="22">
        <v>0</v>
      </c>
      <c r="V77" s="22">
        <v>2950945</v>
      </c>
      <c r="W77" s="22">
        <v>0</v>
      </c>
      <c r="X77" s="22">
        <v>0</v>
      </c>
      <c r="Y77" s="22">
        <v>0</v>
      </c>
      <c r="Z77" s="22">
        <v>0</v>
      </c>
      <c r="AA77" s="5">
        <v>-2950945</v>
      </c>
      <c r="AB77" s="22">
        <v>0</v>
      </c>
      <c r="AC77" s="22">
        <v>0</v>
      </c>
      <c r="AD77" s="22">
        <v>0</v>
      </c>
      <c r="AE77" s="22">
        <v>0</v>
      </c>
      <c r="AF77" s="7"/>
      <c r="AG77" s="7"/>
    </row>
    <row r="78" spans="2:33" x14ac:dyDescent="0.25">
      <c r="B78" s="1">
        <v>3050</v>
      </c>
      <c r="C78" s="3" t="s">
        <v>75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330591</v>
      </c>
      <c r="M78" s="22">
        <v>0</v>
      </c>
      <c r="N78" s="22">
        <v>0</v>
      </c>
      <c r="O78" s="22" t="e">
        <f>+ROUND(#REF!,0)</f>
        <v>#REF!</v>
      </c>
      <c r="P78" s="22" t="e">
        <f>+ROUND(#REF!,0)</f>
        <v>#REF!</v>
      </c>
      <c r="Q78" s="22">
        <v>330591</v>
      </c>
      <c r="R78" s="7"/>
      <c r="S78" s="22">
        <v>0</v>
      </c>
      <c r="T78" s="22">
        <v>0</v>
      </c>
      <c r="U78" s="22">
        <v>0</v>
      </c>
      <c r="V78" s="22">
        <v>0</v>
      </c>
      <c r="W78" s="22">
        <v>0</v>
      </c>
      <c r="X78" s="22">
        <v>0</v>
      </c>
      <c r="Y78" s="22">
        <v>0</v>
      </c>
      <c r="Z78" s="22">
        <v>858239</v>
      </c>
      <c r="AA78" s="22">
        <v>0</v>
      </c>
      <c r="AB78" s="22">
        <v>0</v>
      </c>
      <c r="AC78" s="22">
        <v>858239</v>
      </c>
      <c r="AD78" s="22">
        <v>0</v>
      </c>
      <c r="AE78" s="22">
        <v>858239</v>
      </c>
      <c r="AF78" s="7"/>
      <c r="AG78" s="7"/>
    </row>
    <row r="79" spans="2:33" x14ac:dyDescent="0.25">
      <c r="B79" s="1">
        <v>3060</v>
      </c>
      <c r="C79" s="3" t="s">
        <v>76</v>
      </c>
      <c r="E79" s="22">
        <v>0</v>
      </c>
      <c r="F79" s="22">
        <v>0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19703</v>
      </c>
      <c r="N79" s="22">
        <v>0</v>
      </c>
      <c r="O79" s="22" t="e">
        <f>+ROUND(#REF!,0)</f>
        <v>#REF!</v>
      </c>
      <c r="P79" s="22" t="e">
        <f>+ROUND(#REF!,0)</f>
        <v>#REF!</v>
      </c>
      <c r="Q79" s="22">
        <v>20600</v>
      </c>
      <c r="R79" s="7"/>
      <c r="S79" s="22">
        <v>0</v>
      </c>
      <c r="T79" s="22">
        <v>0</v>
      </c>
      <c r="U79" s="22">
        <v>0</v>
      </c>
      <c r="V79" s="22">
        <v>0</v>
      </c>
      <c r="W79" s="22">
        <v>0</v>
      </c>
      <c r="X79" s="22">
        <v>0</v>
      </c>
      <c r="Y79" s="22">
        <v>0</v>
      </c>
      <c r="Z79" s="22">
        <v>0</v>
      </c>
      <c r="AA79" s="22">
        <v>21632</v>
      </c>
      <c r="AB79" s="22">
        <v>0</v>
      </c>
      <c r="AC79" s="22">
        <v>21632</v>
      </c>
      <c r="AD79" s="22">
        <v>0</v>
      </c>
      <c r="AE79" s="22">
        <v>21631</v>
      </c>
      <c r="AF79" s="7"/>
      <c r="AG79" s="7"/>
    </row>
    <row r="80" spans="2:33" x14ac:dyDescent="0.25">
      <c r="C80" s="18" t="s">
        <v>77</v>
      </c>
      <c r="E80" s="29">
        <v>506588884</v>
      </c>
      <c r="F80" s="29">
        <v>306287438</v>
      </c>
      <c r="G80" s="29">
        <v>3719714</v>
      </c>
      <c r="H80" s="29">
        <v>98233083</v>
      </c>
      <c r="I80" s="29">
        <v>702742</v>
      </c>
      <c r="J80" s="29">
        <v>0</v>
      </c>
      <c r="K80" s="29">
        <v>43551</v>
      </c>
      <c r="L80" s="29">
        <v>43315394</v>
      </c>
      <c r="M80" s="29">
        <v>-290665958</v>
      </c>
      <c r="N80" s="29">
        <v>0</v>
      </c>
      <c r="O80" s="29" t="e">
        <f t="shared" ref="E80:P80" si="6">+SUM(O72:O79)</f>
        <v>#REF!</v>
      </c>
      <c r="P80" s="29" t="e">
        <f t="shared" si="6"/>
        <v>#REF!</v>
      </c>
      <c r="Q80" s="29">
        <v>668224851</v>
      </c>
      <c r="R80" s="7"/>
      <c r="S80" s="29">
        <v>478721753</v>
      </c>
      <c r="T80" s="29">
        <v>266677232</v>
      </c>
      <c r="U80" s="29">
        <v>3652052</v>
      </c>
      <c r="V80" s="29">
        <v>99622030</v>
      </c>
      <c r="W80" s="29">
        <v>677505</v>
      </c>
      <c r="X80" s="29">
        <v>0</v>
      </c>
      <c r="Y80" s="29">
        <v>55856</v>
      </c>
      <c r="Z80" s="29">
        <v>43968031</v>
      </c>
      <c r="AA80" s="29">
        <v>-290676655</v>
      </c>
      <c r="AB80" s="29">
        <v>0</v>
      </c>
      <c r="AC80" s="29">
        <v>602697804</v>
      </c>
      <c r="AD80" s="29">
        <v>0</v>
      </c>
      <c r="AE80" s="29">
        <v>602697803</v>
      </c>
      <c r="AF80" s="7"/>
      <c r="AG80" s="7"/>
    </row>
    <row r="81" spans="2:34" x14ac:dyDescent="0.25"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</row>
    <row r="82" spans="2:34" x14ac:dyDescent="0.25">
      <c r="C82" s="18" t="s">
        <v>78</v>
      </c>
      <c r="E82" s="27">
        <v>773857046</v>
      </c>
      <c r="F82" s="27">
        <v>433373178</v>
      </c>
      <c r="G82" s="27">
        <v>3743640</v>
      </c>
      <c r="H82" s="27">
        <v>160189317</v>
      </c>
      <c r="I82" s="27">
        <v>3443945</v>
      </c>
      <c r="J82" s="27">
        <v>0</v>
      </c>
      <c r="K82" s="27">
        <v>985834</v>
      </c>
      <c r="L82" s="27">
        <v>47429262</v>
      </c>
      <c r="M82" s="27">
        <v>-508301301</v>
      </c>
      <c r="N82" s="27">
        <v>0</v>
      </c>
      <c r="O82" s="27" t="e">
        <f t="shared" ref="E82:P82" si="7">+O69+O80</f>
        <v>#REF!</v>
      </c>
      <c r="P82" s="27" t="e">
        <f t="shared" si="7"/>
        <v>#REF!</v>
      </c>
      <c r="Q82" s="27">
        <v>914720926</v>
      </c>
      <c r="R82" s="7"/>
      <c r="S82" s="27">
        <v>727284748</v>
      </c>
      <c r="T82" s="27">
        <v>393556404</v>
      </c>
      <c r="U82" s="27">
        <v>3689548</v>
      </c>
      <c r="V82" s="27">
        <v>160329442</v>
      </c>
      <c r="W82" s="27">
        <v>2892654</v>
      </c>
      <c r="X82" s="27">
        <v>0</v>
      </c>
      <c r="Y82" s="27">
        <v>1360962</v>
      </c>
      <c r="Z82" s="27">
        <v>47067245</v>
      </c>
      <c r="AA82" s="27">
        <v>-470781411</v>
      </c>
      <c r="AB82" s="27">
        <v>0</v>
      </c>
      <c r="AC82" s="27">
        <v>865399592</v>
      </c>
      <c r="AD82" s="27">
        <v>0</v>
      </c>
      <c r="AE82" s="27">
        <v>865399595</v>
      </c>
      <c r="AF82" s="7"/>
      <c r="AG82" s="7"/>
    </row>
    <row r="83" spans="2:34" x14ac:dyDescent="0.25">
      <c r="E83" s="30">
        <v>0</v>
      </c>
      <c r="F83" s="30">
        <v>0</v>
      </c>
      <c r="G83" s="30">
        <v>1</v>
      </c>
      <c r="H83" s="30">
        <v>1</v>
      </c>
      <c r="I83" s="30">
        <v>-2</v>
      </c>
      <c r="J83" s="30">
        <v>0</v>
      </c>
      <c r="K83" s="30">
        <v>-2</v>
      </c>
      <c r="L83" s="30">
        <v>1</v>
      </c>
      <c r="M83" s="30">
        <v>-2</v>
      </c>
      <c r="N83" s="30">
        <v>0</v>
      </c>
      <c r="O83" s="30" t="e">
        <f t="shared" ref="E83:P83" si="8">+O82-O43</f>
        <v>#REF!</v>
      </c>
      <c r="P83" s="30" t="e">
        <f t="shared" si="8"/>
        <v>#REF!</v>
      </c>
      <c r="Q83" s="30">
        <v>4</v>
      </c>
      <c r="R83" s="30"/>
      <c r="S83" s="30">
        <v>-2</v>
      </c>
      <c r="T83" s="30">
        <v>-2</v>
      </c>
      <c r="U83" s="30">
        <v>-1</v>
      </c>
      <c r="V83" s="30">
        <v>0</v>
      </c>
      <c r="W83" s="30">
        <v>0</v>
      </c>
      <c r="X83" s="30">
        <v>0</v>
      </c>
      <c r="Y83" s="30">
        <v>-1</v>
      </c>
      <c r="Z83" s="30">
        <v>1</v>
      </c>
      <c r="AA83" s="30">
        <v>-1</v>
      </c>
      <c r="AB83" s="30">
        <v>0</v>
      </c>
      <c r="AC83" s="30">
        <v>-6</v>
      </c>
      <c r="AD83" s="30">
        <v>0</v>
      </c>
      <c r="AE83" s="30">
        <v>-5</v>
      </c>
      <c r="AF83" s="30"/>
      <c r="AG83" s="7"/>
    </row>
    <row r="84" spans="2:34" s="18" customFormat="1" x14ac:dyDescent="0.25">
      <c r="B84" s="4"/>
      <c r="C84" s="18" t="s">
        <v>79</v>
      </c>
      <c r="E84" s="28">
        <v>0</v>
      </c>
      <c r="F84" s="28">
        <v>3999589</v>
      </c>
      <c r="G84" s="28">
        <v>6186</v>
      </c>
      <c r="H84" s="28">
        <v>0</v>
      </c>
      <c r="I84" s="28">
        <v>0</v>
      </c>
      <c r="J84" s="28">
        <v>0</v>
      </c>
      <c r="K84" s="28">
        <v>0</v>
      </c>
      <c r="L84" s="28">
        <v>2245</v>
      </c>
      <c r="M84" s="28">
        <v>0</v>
      </c>
      <c r="N84" s="28">
        <v>0</v>
      </c>
      <c r="O84" s="28"/>
      <c r="P84" s="28"/>
      <c r="Q84" s="28">
        <v>4008020</v>
      </c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</row>
    <row r="85" spans="2:34" s="18" customFormat="1" x14ac:dyDescent="0.25">
      <c r="B85" s="4"/>
      <c r="C85" s="18" t="s">
        <v>80</v>
      </c>
      <c r="E85" s="28">
        <v>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/>
      <c r="P85" s="28"/>
      <c r="Q85" s="28">
        <v>0</v>
      </c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</row>
    <row r="86" spans="2:34" x14ac:dyDescent="0.25">
      <c r="E86" s="7"/>
      <c r="F86" s="7"/>
      <c r="G86" s="7"/>
      <c r="H86" s="7"/>
      <c r="I86" s="7"/>
      <c r="J86" s="7"/>
      <c r="K86" s="7"/>
      <c r="L86" s="31">
        <v>0.24279710279142822</v>
      </c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</row>
    <row r="87" spans="2:34" x14ac:dyDescent="0.25"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</row>
    <row r="88" spans="2:34" x14ac:dyDescent="0.25">
      <c r="C88" s="62" t="s">
        <v>0</v>
      </c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</row>
    <row r="89" spans="2:34" x14ac:dyDescent="0.25">
      <c r="C89" s="62" t="s">
        <v>1</v>
      </c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</row>
    <row r="90" spans="2:34" x14ac:dyDescent="0.25">
      <c r="C90" s="62" t="s">
        <v>81</v>
      </c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</row>
    <row r="91" spans="2:34" x14ac:dyDescent="0.25">
      <c r="C91" s="62" t="s">
        <v>82</v>
      </c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</row>
    <row r="92" spans="2:34" x14ac:dyDescent="0.25">
      <c r="C92" s="63" t="s">
        <v>4</v>
      </c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</row>
    <row r="93" spans="2:34" x14ac:dyDescent="0.25">
      <c r="E93" s="3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</row>
    <row r="94" spans="2:34" x14ac:dyDescent="0.25"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</row>
    <row r="95" spans="2:34" x14ac:dyDescent="0.25">
      <c r="B95" s="1">
        <v>4010</v>
      </c>
      <c r="C95" s="3" t="s">
        <v>83</v>
      </c>
      <c r="E95" s="35">
        <v>216029735</v>
      </c>
      <c r="F95" s="35">
        <v>217944096</v>
      </c>
      <c r="G95" s="35">
        <v>0</v>
      </c>
      <c r="H95" s="35">
        <v>1507769</v>
      </c>
      <c r="I95" s="35">
        <v>14139158</v>
      </c>
      <c r="J95" s="35">
        <v>0</v>
      </c>
      <c r="K95" s="35">
        <v>819164</v>
      </c>
      <c r="L95" s="35">
        <v>3346707</v>
      </c>
      <c r="M95" s="35">
        <v>-54034404</v>
      </c>
      <c r="N95" s="35">
        <v>0</v>
      </c>
      <c r="O95" s="35" t="e">
        <f>+ROUND(#REF!,0)</f>
        <v>#REF!</v>
      </c>
      <c r="P95" s="35" t="e">
        <f>+ROUND(#REF!,0)</f>
        <v>#REF!</v>
      </c>
      <c r="Q95" s="22">
        <v>399752224</v>
      </c>
      <c r="R95" s="11"/>
      <c r="S95" s="35">
        <v>216006339</v>
      </c>
      <c r="T95" s="35">
        <v>216261297</v>
      </c>
      <c r="U95" s="35">
        <v>0</v>
      </c>
      <c r="V95" s="35">
        <v>2738051</v>
      </c>
      <c r="W95" s="35">
        <v>13053840</v>
      </c>
      <c r="X95" s="35">
        <v>0</v>
      </c>
      <c r="Y95" s="35">
        <v>1432727</v>
      </c>
      <c r="Z95" s="35">
        <v>4039423</v>
      </c>
      <c r="AA95" s="35">
        <v>-52740602</v>
      </c>
      <c r="AB95" s="35">
        <v>0</v>
      </c>
      <c r="AC95" s="22">
        <v>400791075</v>
      </c>
      <c r="AD95" s="22">
        <v>0</v>
      </c>
      <c r="AE95" s="22">
        <v>400791075</v>
      </c>
      <c r="AF95" s="11"/>
      <c r="AG95" s="11"/>
      <c r="AH95" s="11"/>
    </row>
    <row r="96" spans="2:34" x14ac:dyDescent="0.25">
      <c r="B96" s="1">
        <v>4010.1</v>
      </c>
      <c r="C96" s="3" t="s">
        <v>84</v>
      </c>
      <c r="E96" s="35">
        <v>0</v>
      </c>
      <c r="F96" s="35">
        <v>0</v>
      </c>
      <c r="G96" s="35">
        <v>0</v>
      </c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5">
        <v>0</v>
      </c>
      <c r="N96" s="35">
        <v>0</v>
      </c>
      <c r="O96" s="35" t="e">
        <f>+ROUND(#REF!,0)</f>
        <v>#REF!</v>
      </c>
      <c r="P96" s="35" t="e">
        <f>+ROUND(#REF!,0)</f>
        <v>#REF!</v>
      </c>
      <c r="Q96" s="22">
        <v>0</v>
      </c>
      <c r="R96" s="11"/>
      <c r="S96" s="35">
        <v>0</v>
      </c>
      <c r="T96" s="35">
        <v>0</v>
      </c>
      <c r="U96" s="35">
        <v>0</v>
      </c>
      <c r="V96" s="35">
        <v>0</v>
      </c>
      <c r="W96" s="35">
        <v>0</v>
      </c>
      <c r="X96" s="35">
        <v>0</v>
      </c>
      <c r="Y96" s="35">
        <v>0</v>
      </c>
      <c r="Z96" s="35">
        <v>0</v>
      </c>
      <c r="AA96" s="35">
        <v>0</v>
      </c>
      <c r="AB96" s="35">
        <v>0</v>
      </c>
      <c r="AC96" s="22">
        <v>0</v>
      </c>
      <c r="AD96" s="22">
        <v>0</v>
      </c>
      <c r="AE96" s="22">
        <v>0</v>
      </c>
      <c r="AF96" s="11"/>
      <c r="AG96" s="11"/>
      <c r="AH96" s="11"/>
    </row>
    <row r="97" spans="2:34" x14ac:dyDescent="0.25">
      <c r="B97" s="1">
        <v>5010</v>
      </c>
      <c r="C97" s="3" t="s">
        <v>85</v>
      </c>
      <c r="E97" s="35">
        <v>-73643366</v>
      </c>
      <c r="F97" s="35">
        <v>-92299149</v>
      </c>
      <c r="G97" s="35">
        <v>0</v>
      </c>
      <c r="H97" s="35">
        <v>-1205729</v>
      </c>
      <c r="I97" s="35">
        <v>-13619659</v>
      </c>
      <c r="J97" s="35">
        <v>0</v>
      </c>
      <c r="K97" s="35">
        <v>-503088</v>
      </c>
      <c r="L97" s="35">
        <v>-2877697</v>
      </c>
      <c r="M97" s="35">
        <v>31660804</v>
      </c>
      <c r="N97" s="35">
        <v>0</v>
      </c>
      <c r="O97" s="35" t="e">
        <f>+ROUND(#REF!,0)</f>
        <v>#REF!</v>
      </c>
      <c r="P97" s="35" t="e">
        <f>+ROUND(#REF!,0)</f>
        <v>#REF!</v>
      </c>
      <c r="Q97" s="22">
        <v>-152487883</v>
      </c>
      <c r="R97" s="11"/>
      <c r="S97" s="35">
        <v>-74927887</v>
      </c>
      <c r="T97" s="35">
        <v>-97183345</v>
      </c>
      <c r="U97" s="35">
        <v>0</v>
      </c>
      <c r="V97" s="35">
        <v>-1768577</v>
      </c>
      <c r="W97" s="35">
        <v>-12492492</v>
      </c>
      <c r="X97" s="35">
        <v>0</v>
      </c>
      <c r="Y97" s="35">
        <v>-800330</v>
      </c>
      <c r="Z97" s="35">
        <v>-2330789</v>
      </c>
      <c r="AA97" s="35">
        <v>30939515</v>
      </c>
      <c r="AB97" s="35">
        <v>0</v>
      </c>
      <c r="AC97" s="22">
        <v>-158563905</v>
      </c>
      <c r="AD97" s="22">
        <v>0</v>
      </c>
      <c r="AE97" s="22">
        <v>-158563906</v>
      </c>
      <c r="AF97" s="11"/>
      <c r="AG97" s="11"/>
      <c r="AH97" s="11"/>
    </row>
    <row r="98" spans="2:34" x14ac:dyDescent="0.25">
      <c r="C98" s="18" t="s">
        <v>86</v>
      </c>
      <c r="E98" s="36">
        <v>142386369</v>
      </c>
      <c r="F98" s="36">
        <v>125644947</v>
      </c>
      <c r="G98" s="36">
        <v>0</v>
      </c>
      <c r="H98" s="36">
        <v>302040</v>
      </c>
      <c r="I98" s="36">
        <v>519499</v>
      </c>
      <c r="J98" s="36">
        <v>0</v>
      </c>
      <c r="K98" s="36">
        <v>316076</v>
      </c>
      <c r="L98" s="36">
        <v>469010</v>
      </c>
      <c r="M98" s="36">
        <v>-22373600</v>
      </c>
      <c r="N98" s="36">
        <v>0</v>
      </c>
      <c r="O98" s="36" t="e">
        <f t="shared" ref="F98:P98" si="9">+SUM(O95:O97)</f>
        <v>#REF!</v>
      </c>
      <c r="P98" s="36" t="e">
        <f t="shared" si="9"/>
        <v>#REF!</v>
      </c>
      <c r="Q98" s="36">
        <v>247264341</v>
      </c>
      <c r="R98" s="11"/>
      <c r="S98" s="37">
        <v>141078452</v>
      </c>
      <c r="T98" s="37">
        <v>119077952</v>
      </c>
      <c r="U98" s="37">
        <v>0</v>
      </c>
      <c r="V98" s="37">
        <v>969474</v>
      </c>
      <c r="W98" s="37">
        <v>561348</v>
      </c>
      <c r="X98" s="37">
        <v>0</v>
      </c>
      <c r="Y98" s="37">
        <v>632397</v>
      </c>
      <c r="Z98" s="37">
        <v>1708634</v>
      </c>
      <c r="AA98" s="37">
        <v>-21801087</v>
      </c>
      <c r="AB98" s="37">
        <v>0</v>
      </c>
      <c r="AC98" s="37">
        <v>242227170</v>
      </c>
      <c r="AD98" s="37">
        <v>0</v>
      </c>
      <c r="AE98" s="37">
        <v>242227169</v>
      </c>
      <c r="AF98" s="11"/>
      <c r="AG98" s="11"/>
      <c r="AH98" s="11"/>
    </row>
    <row r="99" spans="2:34" s="39" customFormat="1" x14ac:dyDescent="0.25">
      <c r="B99" s="38"/>
      <c r="E99" s="40">
        <v>0.65910541898317843</v>
      </c>
      <c r="F99" s="40">
        <v>0.57650080596815068</v>
      </c>
      <c r="G99" s="40">
        <v>0</v>
      </c>
      <c r="H99" s="40">
        <v>0.20032246318898983</v>
      </c>
      <c r="I99" s="40">
        <v>3.6741862563527475E-2</v>
      </c>
      <c r="J99" s="40">
        <v>0</v>
      </c>
      <c r="K99" s="40">
        <v>0.38585191732058538</v>
      </c>
      <c r="L99" s="40">
        <v>0.14014074133170307</v>
      </c>
      <c r="M99" s="40">
        <v>0.41406212234708833</v>
      </c>
      <c r="N99" s="40">
        <v>0</v>
      </c>
      <c r="O99" s="40">
        <f t="shared" ref="F99:P99" si="10">IFERROR(O98/O95,0)</f>
        <v>0</v>
      </c>
      <c r="P99" s="40">
        <f t="shared" si="10"/>
        <v>0</v>
      </c>
      <c r="Q99" s="40">
        <v>0.61854400339746451</v>
      </c>
      <c r="S99" s="40">
        <v>0.65312181417046289</v>
      </c>
      <c r="T99" s="40">
        <v>0.55062072433607945</v>
      </c>
      <c r="U99" s="40">
        <v>0</v>
      </c>
      <c r="V99" s="40">
        <v>0.35407448582951889</v>
      </c>
      <c r="W99" s="40">
        <v>4.3002518799066025E-2</v>
      </c>
      <c r="X99" s="40">
        <v>0</v>
      </c>
      <c r="Y99" s="40">
        <v>0.441393929199352</v>
      </c>
      <c r="Z99" s="40">
        <v>0.42298962005217083</v>
      </c>
      <c r="AA99" s="40">
        <v>0.41336439428582933</v>
      </c>
      <c r="AB99" s="40">
        <v>0</v>
      </c>
      <c r="AC99" s="40">
        <v>0.60437266473561069</v>
      </c>
      <c r="AD99" s="40">
        <v>0</v>
      </c>
      <c r="AE99" s="40">
        <v>0.6043726622405452</v>
      </c>
    </row>
    <row r="100" spans="2:34" x14ac:dyDescent="0.25"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1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11"/>
      <c r="AG100" s="11"/>
      <c r="AH100" s="11"/>
    </row>
    <row r="101" spans="2:34" x14ac:dyDescent="0.25">
      <c r="B101" s="1">
        <v>6010</v>
      </c>
      <c r="C101" s="3" t="s">
        <v>87</v>
      </c>
      <c r="E101" s="35">
        <v>-48409082</v>
      </c>
      <c r="F101" s="35">
        <v>-32118309</v>
      </c>
      <c r="G101" s="35">
        <v>0</v>
      </c>
      <c r="H101" s="35">
        <v>0</v>
      </c>
      <c r="I101" s="35">
        <v>0</v>
      </c>
      <c r="J101" s="35">
        <v>0</v>
      </c>
      <c r="K101" s="35">
        <v>-38777</v>
      </c>
      <c r="L101" s="35">
        <v>-356177</v>
      </c>
      <c r="M101" s="35">
        <v>246</v>
      </c>
      <c r="N101" s="35">
        <v>0</v>
      </c>
      <c r="O101" s="35" t="e">
        <f>+ROUND(#REF!,0)</f>
        <v>#REF!</v>
      </c>
      <c r="P101" s="35" t="e">
        <f>+ROUND(#REF!,0)</f>
        <v>#REF!</v>
      </c>
      <c r="Q101" s="22">
        <v>-80922100</v>
      </c>
      <c r="R101" s="11"/>
      <c r="S101" s="35">
        <v>-43665076</v>
      </c>
      <c r="T101" s="35">
        <v>-32936132</v>
      </c>
      <c r="U101" s="35">
        <v>0</v>
      </c>
      <c r="V101" s="35">
        <v>0</v>
      </c>
      <c r="W101" s="35">
        <v>0</v>
      </c>
      <c r="X101" s="35">
        <v>0</v>
      </c>
      <c r="Y101" s="35">
        <v>-60740</v>
      </c>
      <c r="Z101" s="35">
        <v>-407375</v>
      </c>
      <c r="AA101" s="35">
        <v>0</v>
      </c>
      <c r="AB101" s="35">
        <v>0</v>
      </c>
      <c r="AC101" s="22">
        <v>-77069323</v>
      </c>
      <c r="AD101" s="22">
        <v>0</v>
      </c>
      <c r="AE101" s="22">
        <v>-77069322</v>
      </c>
      <c r="AF101" s="11"/>
      <c r="AG101" s="11"/>
      <c r="AH101" s="11"/>
    </row>
    <row r="102" spans="2:34" s="43" customFormat="1" x14ac:dyDescent="0.25">
      <c r="B102" s="42">
        <v>6020</v>
      </c>
      <c r="C102" s="43" t="s">
        <v>88</v>
      </c>
      <c r="E102" s="44">
        <v>-72783359</v>
      </c>
      <c r="F102" s="44">
        <v>-42443397</v>
      </c>
      <c r="G102" s="44">
        <v>-9439</v>
      </c>
      <c r="H102" s="44">
        <v>-616697</v>
      </c>
      <c r="I102" s="44">
        <v>-266128</v>
      </c>
      <c r="J102" s="44">
        <v>0</v>
      </c>
      <c r="K102" s="44">
        <v>-338072</v>
      </c>
      <c r="L102" s="44">
        <v>-471371</v>
      </c>
      <c r="M102" s="44">
        <v>22379310</v>
      </c>
      <c r="N102" s="44">
        <v>0</v>
      </c>
      <c r="O102" s="44" t="e">
        <f>+ROUND(#REF!,0)</f>
        <v>#REF!</v>
      </c>
      <c r="P102" s="44" t="e">
        <f>+ROUND(#REF!,0)</f>
        <v>#REF!</v>
      </c>
      <c r="Q102" s="22">
        <v>-94549154</v>
      </c>
      <c r="R102" s="45"/>
      <c r="S102" s="44">
        <v>-62672321</v>
      </c>
      <c r="T102" s="44">
        <v>-44082511</v>
      </c>
      <c r="U102" s="44">
        <v>-6133</v>
      </c>
      <c r="V102" s="44">
        <v>-297645</v>
      </c>
      <c r="W102" s="44">
        <v>-205353</v>
      </c>
      <c r="X102" s="44">
        <v>0</v>
      </c>
      <c r="Y102" s="44">
        <v>-430046</v>
      </c>
      <c r="Z102" s="44">
        <v>-1390286</v>
      </c>
      <c r="AA102" s="44">
        <v>21801052</v>
      </c>
      <c r="AB102" s="44">
        <v>0</v>
      </c>
      <c r="AC102" s="22">
        <v>-87283243</v>
      </c>
      <c r="AD102" s="22">
        <v>0</v>
      </c>
      <c r="AE102" s="22">
        <v>-87283243</v>
      </c>
      <c r="AF102" s="45"/>
      <c r="AG102" s="45"/>
      <c r="AH102" s="45"/>
    </row>
    <row r="103" spans="2:34" s="43" customFormat="1" x14ac:dyDescent="0.25">
      <c r="B103" s="42">
        <v>6020.1</v>
      </c>
      <c r="C103" s="43" t="s">
        <v>89</v>
      </c>
      <c r="E103" s="44">
        <v>0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 t="e">
        <f>+ROUND(#REF!,0)</f>
        <v>#REF!</v>
      </c>
      <c r="P103" s="44" t="e">
        <f>+ROUND(#REF!,0)</f>
        <v>#REF!</v>
      </c>
      <c r="Q103" s="22">
        <v>0</v>
      </c>
      <c r="R103" s="45"/>
      <c r="S103" s="44">
        <v>0</v>
      </c>
      <c r="T103" s="44">
        <v>0</v>
      </c>
      <c r="U103" s="44">
        <v>0</v>
      </c>
      <c r="V103" s="44">
        <v>0</v>
      </c>
      <c r="W103" s="44">
        <v>0</v>
      </c>
      <c r="X103" s="44">
        <v>0</v>
      </c>
      <c r="Y103" s="44">
        <v>0</v>
      </c>
      <c r="Z103" s="44">
        <v>0</v>
      </c>
      <c r="AA103" s="44">
        <v>0</v>
      </c>
      <c r="AB103" s="44">
        <v>0</v>
      </c>
      <c r="AC103" s="22">
        <v>0</v>
      </c>
      <c r="AD103" s="22">
        <v>0</v>
      </c>
      <c r="AE103" s="22">
        <v>0</v>
      </c>
      <c r="AF103" s="45"/>
      <c r="AG103" s="45"/>
      <c r="AH103" s="45"/>
    </row>
    <row r="104" spans="2:34" x14ac:dyDescent="0.25">
      <c r="C104" s="18" t="s">
        <v>90</v>
      </c>
      <c r="E104" s="37">
        <v>21193928</v>
      </c>
      <c r="F104" s="37">
        <v>51083241</v>
      </c>
      <c r="G104" s="37">
        <v>-9439</v>
      </c>
      <c r="H104" s="37">
        <v>-314657</v>
      </c>
      <c r="I104" s="37">
        <v>253371</v>
      </c>
      <c r="J104" s="37">
        <v>0</v>
      </c>
      <c r="K104" s="37">
        <v>-60773</v>
      </c>
      <c r="L104" s="37">
        <v>-358538</v>
      </c>
      <c r="M104" s="37">
        <v>5956</v>
      </c>
      <c r="N104" s="37">
        <v>0</v>
      </c>
      <c r="O104" s="37" t="e">
        <f>+SUM(O101:O103,O98)</f>
        <v>#REF!</v>
      </c>
      <c r="P104" s="37" t="e">
        <f>+SUM(P101:P102,P98)</f>
        <v>#REF!</v>
      </c>
      <c r="Q104" s="37">
        <v>71793087</v>
      </c>
      <c r="R104" s="11"/>
      <c r="S104" s="37">
        <v>34741055</v>
      </c>
      <c r="T104" s="37">
        <v>42059309</v>
      </c>
      <c r="U104" s="37">
        <v>-6133</v>
      </c>
      <c r="V104" s="37">
        <v>671829</v>
      </c>
      <c r="W104" s="37">
        <v>355995</v>
      </c>
      <c r="X104" s="37">
        <v>0</v>
      </c>
      <c r="Y104" s="37">
        <v>141611</v>
      </c>
      <c r="Z104" s="37">
        <v>-89027</v>
      </c>
      <c r="AA104" s="37">
        <v>-35</v>
      </c>
      <c r="AB104" s="37">
        <v>0</v>
      </c>
      <c r="AC104" s="37">
        <v>77874604</v>
      </c>
      <c r="AD104" s="37">
        <v>0</v>
      </c>
      <c r="AE104" s="37">
        <v>77874604</v>
      </c>
      <c r="AF104" s="11"/>
      <c r="AG104" s="11"/>
      <c r="AH104" s="11"/>
    </row>
    <row r="105" spans="2:34" s="39" customFormat="1" x14ac:dyDescent="0.25">
      <c r="B105" s="38"/>
      <c r="E105" s="40">
        <v>9.8106531492065205E-2</v>
      </c>
      <c r="F105" s="40">
        <v>0.2343868998405903</v>
      </c>
      <c r="G105" s="40">
        <v>0</v>
      </c>
      <c r="H105" s="40">
        <v>-0.20869045589874841</v>
      </c>
      <c r="I105" s="40">
        <v>1.7919808237520225E-2</v>
      </c>
      <c r="J105" s="40">
        <v>0</v>
      </c>
      <c r="K105" s="40">
        <v>-7.4189051276667431E-2</v>
      </c>
      <c r="L105" s="40">
        <v>-0.1071315773983202</v>
      </c>
      <c r="M105" s="40">
        <v>-1.1022607004233821E-4</v>
      </c>
      <c r="N105" s="40">
        <v>0</v>
      </c>
      <c r="O105" s="40">
        <f t="shared" ref="F105:P105" si="11">IFERROR(O104/O95,0)</f>
        <v>0</v>
      </c>
      <c r="P105" s="40">
        <f t="shared" si="11"/>
        <v>0</v>
      </c>
      <c r="Q105" s="40">
        <v>0.17959396518579468</v>
      </c>
      <c r="S105" s="40">
        <v>0.16083349757619844</v>
      </c>
      <c r="T105" s="40">
        <v>0.19448375452959574</v>
      </c>
      <c r="U105" s="40">
        <v>0</v>
      </c>
      <c r="V105" s="40">
        <v>0.24536759906955713</v>
      </c>
      <c r="W105" s="40">
        <v>2.7271285690647351E-2</v>
      </c>
      <c r="X105" s="40">
        <v>0</v>
      </c>
      <c r="Y105" s="40">
        <v>9.8840183789375091E-2</v>
      </c>
      <c r="Z105" s="40">
        <v>-2.2039533864118711E-2</v>
      </c>
      <c r="AA105" s="40">
        <v>6.6362534125037098E-7</v>
      </c>
      <c r="AB105" s="40">
        <v>0</v>
      </c>
      <c r="AC105" s="40">
        <v>0.19430224088697584</v>
      </c>
      <c r="AD105" s="40">
        <v>0</v>
      </c>
      <c r="AE105" s="40">
        <v>0.19430224088697584</v>
      </c>
    </row>
    <row r="106" spans="2:34" x14ac:dyDescent="0.25"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1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11"/>
      <c r="AG106" s="11"/>
      <c r="AH106" s="11"/>
    </row>
    <row r="107" spans="2:34" x14ac:dyDescent="0.25">
      <c r="B107" s="1">
        <v>7010</v>
      </c>
      <c r="C107" s="3" t="s">
        <v>91</v>
      </c>
      <c r="E107" s="35">
        <v>13302921</v>
      </c>
      <c r="F107" s="35">
        <v>3153972</v>
      </c>
      <c r="G107" s="35">
        <v>84458</v>
      </c>
      <c r="H107" s="35">
        <v>0</v>
      </c>
      <c r="I107" s="35">
        <v>0</v>
      </c>
      <c r="J107" s="35">
        <v>0</v>
      </c>
      <c r="K107" s="35">
        <v>49</v>
      </c>
      <c r="L107" s="35">
        <v>106144</v>
      </c>
      <c r="M107" s="35">
        <v>-1105946</v>
      </c>
      <c r="N107" s="35">
        <v>0</v>
      </c>
      <c r="O107" s="35" t="e">
        <f>+ROUND(#REF!,0)</f>
        <v>#REF!</v>
      </c>
      <c r="P107" s="35" t="e">
        <f>+ROUND(#REF!,0)</f>
        <v>#REF!</v>
      </c>
      <c r="Q107" s="22">
        <v>15541598</v>
      </c>
      <c r="R107" s="11"/>
      <c r="S107" s="35">
        <v>15191303</v>
      </c>
      <c r="T107" s="35">
        <v>1627916</v>
      </c>
      <c r="U107" s="35">
        <v>128463</v>
      </c>
      <c r="V107" s="35">
        <v>0</v>
      </c>
      <c r="W107" s="35">
        <v>0</v>
      </c>
      <c r="X107" s="35">
        <v>0</v>
      </c>
      <c r="Y107" s="35">
        <v>200</v>
      </c>
      <c r="Z107" s="35">
        <v>106212</v>
      </c>
      <c r="AA107" s="35">
        <v>-1754980</v>
      </c>
      <c r="AB107" s="35">
        <v>0</v>
      </c>
      <c r="AC107" s="22">
        <v>15299114</v>
      </c>
      <c r="AD107" s="22">
        <v>0</v>
      </c>
      <c r="AE107" s="22">
        <v>15299114</v>
      </c>
      <c r="AF107" s="11"/>
      <c r="AG107" s="11"/>
      <c r="AH107" s="11"/>
    </row>
    <row r="108" spans="2:34" x14ac:dyDescent="0.25">
      <c r="B108" s="1">
        <v>7020</v>
      </c>
      <c r="C108" s="3" t="s">
        <v>92</v>
      </c>
      <c r="E108" s="35">
        <v>-212440</v>
      </c>
      <c r="F108" s="35">
        <v>-2423203</v>
      </c>
      <c r="G108" s="35">
        <v>0</v>
      </c>
      <c r="H108" s="35">
        <v>-1072747</v>
      </c>
      <c r="I108" s="35">
        <v>-43780</v>
      </c>
      <c r="J108" s="35">
        <v>0</v>
      </c>
      <c r="K108" s="35">
        <v>-3244</v>
      </c>
      <c r="L108" s="35">
        <v>-10672</v>
      </c>
      <c r="M108" s="35">
        <v>1105946</v>
      </c>
      <c r="N108" s="35">
        <v>0</v>
      </c>
      <c r="O108" s="35" t="e">
        <f>+ROUND(#REF!,0)</f>
        <v>#REF!</v>
      </c>
      <c r="P108" s="35" t="e">
        <f>+ROUND(#REF!,0)</f>
        <v>#REF!</v>
      </c>
      <c r="Q108" s="22">
        <v>-2660150</v>
      </c>
      <c r="R108" s="11"/>
      <c r="S108" s="35">
        <v>-255740</v>
      </c>
      <c r="T108" s="35">
        <v>-3307427</v>
      </c>
      <c r="U108" s="35">
        <v>0</v>
      </c>
      <c r="V108" s="35">
        <v>-1704484</v>
      </c>
      <c r="W108" s="35">
        <v>-37095</v>
      </c>
      <c r="X108" s="35">
        <v>0</v>
      </c>
      <c r="Y108" s="35">
        <v>-5444</v>
      </c>
      <c r="Z108" s="35">
        <v>-14432</v>
      </c>
      <c r="AA108" s="35">
        <v>1754980</v>
      </c>
      <c r="AB108" s="35">
        <v>0</v>
      </c>
      <c r="AC108" s="22">
        <v>-3569642</v>
      </c>
      <c r="AD108" s="22">
        <v>0</v>
      </c>
      <c r="AE108" s="22">
        <v>-3569642</v>
      </c>
      <c r="AF108" s="11"/>
      <c r="AG108" s="11"/>
      <c r="AH108" s="11"/>
    </row>
    <row r="109" spans="2:34" x14ac:dyDescent="0.25">
      <c r="B109" s="1">
        <v>7030</v>
      </c>
      <c r="C109" s="3" t="s">
        <v>93</v>
      </c>
      <c r="E109" s="35">
        <v>-59437</v>
      </c>
      <c r="F109" s="35">
        <v>164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-1219</v>
      </c>
      <c r="M109" s="35">
        <v>-5162</v>
      </c>
      <c r="N109" s="35">
        <v>0</v>
      </c>
      <c r="O109" s="35" t="e">
        <f>+ROUND(#REF!,0)</f>
        <v>#REF!</v>
      </c>
      <c r="P109" s="35" t="e">
        <f>+ROUND(#REF!,0)</f>
        <v>#REF!</v>
      </c>
      <c r="Q109" s="22">
        <v>-65650</v>
      </c>
      <c r="R109" s="11"/>
      <c r="S109" s="35">
        <v>-51380</v>
      </c>
      <c r="T109" s="35">
        <v>-32009</v>
      </c>
      <c r="U109" s="35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178</v>
      </c>
      <c r="AA109" s="35">
        <v>34</v>
      </c>
      <c r="AB109" s="35">
        <v>0</v>
      </c>
      <c r="AC109" s="22">
        <v>-83177</v>
      </c>
      <c r="AD109" s="22">
        <v>0</v>
      </c>
      <c r="AE109" s="22">
        <v>-83177</v>
      </c>
      <c r="AF109" s="11"/>
      <c r="AG109" s="11"/>
      <c r="AH109" s="11"/>
    </row>
    <row r="110" spans="2:34" x14ac:dyDescent="0.25">
      <c r="B110" s="1">
        <v>7040</v>
      </c>
      <c r="C110" s="3" t="s">
        <v>94</v>
      </c>
      <c r="E110" s="35">
        <v>6035183</v>
      </c>
      <c r="F110" s="35">
        <v>5322817</v>
      </c>
      <c r="G110" s="35">
        <v>13352</v>
      </c>
      <c r="H110" s="35">
        <v>114364</v>
      </c>
      <c r="I110" s="35">
        <v>6373</v>
      </c>
      <c r="J110" s="35">
        <v>0</v>
      </c>
      <c r="K110" s="35">
        <v>81157</v>
      </c>
      <c r="L110" s="35">
        <v>84758</v>
      </c>
      <c r="M110" s="35">
        <v>0</v>
      </c>
      <c r="N110" s="35">
        <v>0</v>
      </c>
      <c r="O110" s="35" t="e">
        <f>+ROUND(#REF!,0)</f>
        <v>#REF!</v>
      </c>
      <c r="P110" s="35" t="e">
        <f>+ROUND(#REF!,0)</f>
        <v>#REF!</v>
      </c>
      <c r="Q110" s="22">
        <v>11658004</v>
      </c>
      <c r="R110" s="11"/>
      <c r="S110" s="35">
        <v>6038526</v>
      </c>
      <c r="T110" s="35">
        <v>6384825</v>
      </c>
      <c r="U110" s="35">
        <v>15599</v>
      </c>
      <c r="V110" s="35">
        <v>108826</v>
      </c>
      <c r="W110" s="35">
        <v>59284</v>
      </c>
      <c r="X110" s="35">
        <v>0</v>
      </c>
      <c r="Y110" s="35">
        <v>-70669</v>
      </c>
      <c r="Z110" s="35">
        <v>27611</v>
      </c>
      <c r="AA110" s="35">
        <v>0</v>
      </c>
      <c r="AB110" s="35">
        <v>0</v>
      </c>
      <c r="AC110" s="22">
        <v>12564002</v>
      </c>
      <c r="AD110" s="22">
        <v>0</v>
      </c>
      <c r="AE110" s="22">
        <v>12564002</v>
      </c>
      <c r="AF110" s="11"/>
      <c r="AG110" s="11"/>
      <c r="AH110" s="11"/>
    </row>
    <row r="111" spans="2:34" x14ac:dyDescent="0.25">
      <c r="B111" s="1">
        <v>7050</v>
      </c>
      <c r="C111" s="3" t="s">
        <v>95</v>
      </c>
      <c r="E111" s="35">
        <v>0</v>
      </c>
      <c r="F111" s="35">
        <v>0</v>
      </c>
      <c r="G111" s="35">
        <v>0</v>
      </c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5">
        <v>0</v>
      </c>
      <c r="N111" s="35">
        <v>0</v>
      </c>
      <c r="O111" s="35" t="e">
        <f>+ROUND(#REF!,0)</f>
        <v>#REF!</v>
      </c>
      <c r="P111" s="35" t="e">
        <f>+ROUND(#REF!,0)</f>
        <v>#REF!</v>
      </c>
      <c r="Q111" s="22">
        <v>0</v>
      </c>
      <c r="R111" s="11"/>
      <c r="S111" s="35">
        <v>0</v>
      </c>
      <c r="T111" s="35">
        <v>0</v>
      </c>
      <c r="U111" s="35">
        <v>0</v>
      </c>
      <c r="V111" s="35">
        <v>0</v>
      </c>
      <c r="W111" s="35">
        <v>0</v>
      </c>
      <c r="X111" s="35">
        <v>0</v>
      </c>
      <c r="Y111" s="35">
        <v>0</v>
      </c>
      <c r="Z111" s="35">
        <v>0</v>
      </c>
      <c r="AA111" s="35">
        <v>0</v>
      </c>
      <c r="AB111" s="35">
        <v>0</v>
      </c>
      <c r="AC111" s="22">
        <v>0</v>
      </c>
      <c r="AD111" s="22">
        <v>0</v>
      </c>
      <c r="AE111" s="22">
        <v>0</v>
      </c>
      <c r="AF111" s="11"/>
      <c r="AG111" s="11"/>
      <c r="AH111" s="11"/>
    </row>
    <row r="112" spans="2:34" x14ac:dyDescent="0.25">
      <c r="C112" s="18" t="s">
        <v>96</v>
      </c>
      <c r="E112" s="37">
        <v>40260155</v>
      </c>
      <c r="F112" s="37">
        <v>57136991</v>
      </c>
      <c r="G112" s="37">
        <v>88371</v>
      </c>
      <c r="H112" s="37">
        <v>-1273040</v>
      </c>
      <c r="I112" s="37">
        <v>215964</v>
      </c>
      <c r="J112" s="37">
        <v>0</v>
      </c>
      <c r="K112" s="37">
        <v>17189</v>
      </c>
      <c r="L112" s="37">
        <v>-179527</v>
      </c>
      <c r="M112" s="37">
        <v>794</v>
      </c>
      <c r="N112" s="37">
        <v>0</v>
      </c>
      <c r="O112" s="37" t="e">
        <f t="shared" ref="F112:O112" si="12">+SUM(O104,O107:O111)</f>
        <v>#REF!</v>
      </c>
      <c r="P112" s="37" t="e">
        <f>+SUM(P104,P107:P111)</f>
        <v>#REF!</v>
      </c>
      <c r="Q112" s="46">
        <v>96266889</v>
      </c>
      <c r="R112" s="45"/>
      <c r="S112" s="46">
        <v>55663764</v>
      </c>
      <c r="T112" s="46">
        <v>46732614</v>
      </c>
      <c r="U112" s="46">
        <v>137929</v>
      </c>
      <c r="V112" s="46">
        <v>-923829</v>
      </c>
      <c r="W112" s="46">
        <v>378184</v>
      </c>
      <c r="X112" s="46">
        <v>0</v>
      </c>
      <c r="Y112" s="46">
        <v>65698</v>
      </c>
      <c r="Z112" s="46">
        <v>30542</v>
      </c>
      <c r="AA112" s="46">
        <v>-1</v>
      </c>
      <c r="AB112" s="46">
        <v>0</v>
      </c>
      <c r="AC112" s="46">
        <v>102084901</v>
      </c>
      <c r="AD112" s="46">
        <v>0</v>
      </c>
      <c r="AE112" s="46">
        <v>102084901</v>
      </c>
      <c r="AF112" s="45"/>
      <c r="AG112" s="11"/>
      <c r="AH112" s="11"/>
    </row>
    <row r="113" spans="2:34" x14ac:dyDescent="0.25"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11"/>
      <c r="AH113" s="11"/>
    </row>
    <row r="114" spans="2:34" x14ac:dyDescent="0.25">
      <c r="B114" s="1">
        <v>8010</v>
      </c>
      <c r="C114" s="3" t="s">
        <v>97</v>
      </c>
      <c r="E114" s="35">
        <v>-12134483</v>
      </c>
      <c r="F114" s="35">
        <v>-17526783</v>
      </c>
      <c r="G114" s="35">
        <v>-20709</v>
      </c>
      <c r="H114" s="35">
        <v>-115907</v>
      </c>
      <c r="I114" s="35">
        <v>-88135</v>
      </c>
      <c r="J114" s="35">
        <v>0</v>
      </c>
      <c r="K114" s="35">
        <v>-19291</v>
      </c>
      <c r="L114" s="35">
        <v>64458</v>
      </c>
      <c r="M114" s="35">
        <v>0</v>
      </c>
      <c r="N114" s="35">
        <v>0</v>
      </c>
      <c r="O114" s="35" t="e">
        <f>+ROUND(#REF!,0)</f>
        <v>#REF!</v>
      </c>
      <c r="P114" s="35" t="e">
        <f>+ROUND(#REF!,0)</f>
        <v>#REF!</v>
      </c>
      <c r="Q114" s="22">
        <v>-29840849</v>
      </c>
      <c r="R114" s="45"/>
      <c r="S114" s="44">
        <v>-22163931</v>
      </c>
      <c r="T114" s="44">
        <v>-14042365</v>
      </c>
      <c r="U114" s="44">
        <v>-32211</v>
      </c>
      <c r="V114" s="44">
        <v>-344223</v>
      </c>
      <c r="W114" s="44">
        <v>-134892</v>
      </c>
      <c r="X114" s="44">
        <v>0</v>
      </c>
      <c r="Y114" s="44">
        <v>-33640</v>
      </c>
      <c r="Z114" s="44">
        <v>1734</v>
      </c>
      <c r="AA114" s="44">
        <v>0</v>
      </c>
      <c r="AB114" s="44">
        <v>0</v>
      </c>
      <c r="AC114" s="22">
        <v>-36749528</v>
      </c>
      <c r="AD114" s="22">
        <v>0</v>
      </c>
      <c r="AE114" s="22">
        <v>-36749531</v>
      </c>
      <c r="AF114" s="45"/>
      <c r="AG114" s="11"/>
      <c r="AH114" s="11"/>
    </row>
    <row r="115" spans="2:34" x14ac:dyDescent="0.25">
      <c r="B115" s="1">
        <v>8010.1</v>
      </c>
      <c r="C115" s="3" t="s">
        <v>98</v>
      </c>
      <c r="E115" s="35">
        <v>0</v>
      </c>
      <c r="F115" s="35">
        <v>0</v>
      </c>
      <c r="G115" s="35">
        <v>0</v>
      </c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5">
        <v>0</v>
      </c>
      <c r="N115" s="35">
        <v>0</v>
      </c>
      <c r="O115" s="35" t="e">
        <f>+ROUND(#REF!,0)</f>
        <v>#REF!</v>
      </c>
      <c r="P115" s="35" t="e">
        <f>+ROUND(#REF!,0)</f>
        <v>#REF!</v>
      </c>
      <c r="Q115" s="22">
        <v>0</v>
      </c>
      <c r="R115" s="45"/>
      <c r="S115" s="44">
        <v>0</v>
      </c>
      <c r="T115" s="44">
        <v>0</v>
      </c>
      <c r="U115" s="44">
        <v>0</v>
      </c>
      <c r="V115" s="44">
        <v>0</v>
      </c>
      <c r="W115" s="44">
        <v>0</v>
      </c>
      <c r="X115" s="44">
        <v>0</v>
      </c>
      <c r="Y115" s="44">
        <v>0</v>
      </c>
      <c r="Z115" s="44">
        <v>0</v>
      </c>
      <c r="AA115" s="44">
        <v>0</v>
      </c>
      <c r="AB115" s="44">
        <v>0</v>
      </c>
      <c r="AC115" s="22">
        <v>0</v>
      </c>
      <c r="AD115" s="22">
        <v>0</v>
      </c>
      <c r="AE115" s="22">
        <v>0</v>
      </c>
      <c r="AF115" s="45"/>
      <c r="AG115" s="11"/>
      <c r="AH115" s="11"/>
    </row>
    <row r="116" spans="2:34" x14ac:dyDescent="0.25">
      <c r="C116" s="18" t="s">
        <v>99</v>
      </c>
      <c r="E116" s="37">
        <v>28125672</v>
      </c>
      <c r="F116" s="37">
        <v>39610208</v>
      </c>
      <c r="G116" s="37">
        <v>67662</v>
      </c>
      <c r="H116" s="37">
        <v>-1388947</v>
      </c>
      <c r="I116" s="37">
        <v>127829</v>
      </c>
      <c r="J116" s="37">
        <v>0</v>
      </c>
      <c r="K116" s="37">
        <v>-2102</v>
      </c>
      <c r="L116" s="37">
        <v>-115069</v>
      </c>
      <c r="M116" s="37">
        <v>794</v>
      </c>
      <c r="N116" s="37">
        <v>0</v>
      </c>
      <c r="O116" s="37" t="e">
        <f>+SUM(O112:O115)</f>
        <v>#REF!</v>
      </c>
      <c r="P116" s="37" t="e">
        <f>+SUM(P112:P114)</f>
        <v>#REF!</v>
      </c>
      <c r="Q116" s="46">
        <v>66426040</v>
      </c>
      <c r="R116" s="45"/>
      <c r="S116" s="46">
        <v>33499833</v>
      </c>
      <c r="T116" s="46">
        <v>32690249</v>
      </c>
      <c r="U116" s="46">
        <v>105718</v>
      </c>
      <c r="V116" s="46">
        <v>-1268052</v>
      </c>
      <c r="W116" s="46">
        <v>243292</v>
      </c>
      <c r="X116" s="46">
        <v>0</v>
      </c>
      <c r="Y116" s="46">
        <v>32058</v>
      </c>
      <c r="Z116" s="46">
        <v>32276</v>
      </c>
      <c r="AA116" s="46">
        <v>-1</v>
      </c>
      <c r="AB116" s="46">
        <v>0</v>
      </c>
      <c r="AC116" s="46">
        <v>65335373</v>
      </c>
      <c r="AD116" s="46">
        <v>0</v>
      </c>
      <c r="AE116" s="46">
        <v>65335370</v>
      </c>
      <c r="AF116" s="45"/>
      <c r="AG116" s="11"/>
      <c r="AH116" s="11"/>
    </row>
    <row r="117" spans="2:34" x14ac:dyDescent="0.25"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11"/>
      <c r="AH117" s="11"/>
    </row>
    <row r="118" spans="2:34" x14ac:dyDescent="0.25">
      <c r="B118" s="1">
        <v>9010</v>
      </c>
      <c r="C118" s="3" t="s">
        <v>100</v>
      </c>
      <c r="E118" s="35">
        <v>-369366</v>
      </c>
      <c r="F118" s="35">
        <v>0</v>
      </c>
      <c r="G118" s="35">
        <v>0</v>
      </c>
      <c r="H118" s="35">
        <v>0</v>
      </c>
      <c r="I118" s="35">
        <v>-146560</v>
      </c>
      <c r="J118" s="35">
        <v>0</v>
      </c>
      <c r="K118" s="35">
        <v>-14582</v>
      </c>
      <c r="L118" s="35">
        <v>0</v>
      </c>
      <c r="M118" s="35">
        <v>0</v>
      </c>
      <c r="N118" s="35">
        <v>0</v>
      </c>
      <c r="O118" s="35" t="e">
        <f>+ROUND(#REF!,0)</f>
        <v>#REF!</v>
      </c>
      <c r="P118" s="35" t="e">
        <f>+ROUND(#REF!,0)</f>
        <v>#REF!</v>
      </c>
      <c r="Q118" s="22">
        <v>-530509</v>
      </c>
      <c r="R118" s="11"/>
      <c r="S118" s="35">
        <v>253633</v>
      </c>
      <c r="T118" s="35">
        <v>0</v>
      </c>
      <c r="U118" s="35">
        <v>0</v>
      </c>
      <c r="V118" s="35">
        <v>0</v>
      </c>
      <c r="W118" s="35">
        <v>-300805</v>
      </c>
      <c r="X118" s="35">
        <v>0</v>
      </c>
      <c r="Y118" s="35">
        <v>-1797</v>
      </c>
      <c r="Z118" s="35">
        <v>0</v>
      </c>
      <c r="AA118" s="35">
        <v>0</v>
      </c>
      <c r="AB118" s="35">
        <v>0</v>
      </c>
      <c r="AC118" s="22">
        <v>-48969</v>
      </c>
      <c r="AD118" s="22">
        <v>0</v>
      </c>
      <c r="AE118" s="22">
        <v>-48971</v>
      </c>
      <c r="AF118" s="11"/>
      <c r="AG118" s="11"/>
      <c r="AH118" s="11"/>
    </row>
    <row r="119" spans="2:34" x14ac:dyDescent="0.25">
      <c r="B119" s="1">
        <v>9020</v>
      </c>
      <c r="C119" s="3" t="s">
        <v>101</v>
      </c>
      <c r="E119" s="35">
        <v>0</v>
      </c>
      <c r="F119" s="35">
        <v>0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 t="e">
        <f>+ROUND(#REF!,0)</f>
        <v>#REF!</v>
      </c>
      <c r="P119" s="35" t="e">
        <f>+ROUND(#REF!,0)</f>
        <v>#REF!</v>
      </c>
      <c r="Q119" s="22">
        <v>0</v>
      </c>
      <c r="R119" s="11"/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22">
        <v>0</v>
      </c>
      <c r="AD119" s="22">
        <v>0</v>
      </c>
      <c r="AE119" s="22">
        <v>0</v>
      </c>
      <c r="AF119" s="11"/>
      <c r="AG119" s="11"/>
      <c r="AH119" s="11"/>
    </row>
    <row r="120" spans="2:34" x14ac:dyDescent="0.25">
      <c r="C120" s="3" t="s">
        <v>102</v>
      </c>
      <c r="E120" s="35">
        <v>0</v>
      </c>
      <c r="F120" s="35">
        <v>0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 t="e">
        <f>+ROUND(#REF!,0)</f>
        <v>#REF!</v>
      </c>
      <c r="P120" s="35">
        <v>0</v>
      </c>
      <c r="Q120" s="22">
        <v>0</v>
      </c>
      <c r="R120" s="11"/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0</v>
      </c>
      <c r="AC120" s="22">
        <v>0</v>
      </c>
      <c r="AD120" s="22">
        <v>0</v>
      </c>
      <c r="AE120" s="22">
        <v>0</v>
      </c>
      <c r="AF120" s="11"/>
      <c r="AG120" s="11"/>
      <c r="AH120" s="11"/>
    </row>
    <row r="121" spans="2:34" x14ac:dyDescent="0.25">
      <c r="B121" s="1">
        <v>9030</v>
      </c>
      <c r="C121" s="3" t="s">
        <v>103</v>
      </c>
      <c r="E121" s="35">
        <v>0</v>
      </c>
      <c r="F121" s="35">
        <v>0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 t="e">
        <f>+ROUND(#REF!,0)</f>
        <v>#REF!</v>
      </c>
      <c r="P121" s="35" t="e">
        <f>+ROUND(#REF!,0)</f>
        <v>#REF!</v>
      </c>
      <c r="Q121" s="22">
        <v>0</v>
      </c>
      <c r="R121" s="11"/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22">
        <v>0</v>
      </c>
      <c r="AD121" s="22">
        <v>0</v>
      </c>
      <c r="AE121" s="22">
        <v>0</v>
      </c>
      <c r="AF121" s="11"/>
      <c r="AG121" s="11"/>
      <c r="AH121" s="11"/>
    </row>
    <row r="122" spans="2:34" x14ac:dyDescent="0.25">
      <c r="C122" s="3" t="s">
        <v>104</v>
      </c>
      <c r="E122" s="35">
        <v>0</v>
      </c>
      <c r="F122" s="35">
        <v>0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-527649</v>
      </c>
      <c r="M122" s="35">
        <v>0</v>
      </c>
      <c r="N122" s="35">
        <v>0</v>
      </c>
      <c r="O122" s="35" t="e">
        <f>+ROUND(#REF!,0)</f>
        <v>#REF!</v>
      </c>
      <c r="P122" s="35" t="e">
        <f>+ROUND(#REF!,0)</f>
        <v>#REF!</v>
      </c>
      <c r="Q122" s="22">
        <v>-527649</v>
      </c>
      <c r="R122" s="11"/>
      <c r="S122" s="35">
        <v>0</v>
      </c>
      <c r="T122" s="35">
        <v>0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207379</v>
      </c>
      <c r="AA122" s="35">
        <v>0</v>
      </c>
      <c r="AB122" s="35">
        <v>0</v>
      </c>
      <c r="AC122" s="22">
        <v>207379</v>
      </c>
      <c r="AD122" s="22">
        <v>0</v>
      </c>
      <c r="AE122" s="22">
        <v>207379</v>
      </c>
      <c r="AF122" s="11"/>
      <c r="AG122" s="11"/>
      <c r="AH122" s="11"/>
    </row>
    <row r="123" spans="2:34" ht="31.5" x14ac:dyDescent="0.25">
      <c r="B123" s="1">
        <v>9040</v>
      </c>
      <c r="C123" s="47" t="s">
        <v>105</v>
      </c>
      <c r="E123" s="35">
        <v>110810</v>
      </c>
      <c r="F123" s="35">
        <v>0</v>
      </c>
      <c r="G123" s="35">
        <v>0</v>
      </c>
      <c r="H123" s="35">
        <v>0</v>
      </c>
      <c r="I123" s="35">
        <v>43968</v>
      </c>
      <c r="J123" s="35">
        <v>0</v>
      </c>
      <c r="K123" s="35">
        <v>4374</v>
      </c>
      <c r="L123" s="35">
        <v>0</v>
      </c>
      <c r="M123" s="35">
        <v>0</v>
      </c>
      <c r="N123" s="35">
        <v>0</v>
      </c>
      <c r="O123" s="35" t="e">
        <f>+ROUND(#REF!,0)</f>
        <v>#REF!</v>
      </c>
      <c r="P123" s="35" t="e">
        <f>+ROUND(#REF!,0)</f>
        <v>#REF!</v>
      </c>
      <c r="Q123" s="22">
        <v>159152</v>
      </c>
      <c r="R123" s="11"/>
      <c r="S123" s="35">
        <v>-76090</v>
      </c>
      <c r="T123" s="35">
        <v>0</v>
      </c>
      <c r="U123" s="35">
        <v>0</v>
      </c>
      <c r="V123" s="35">
        <v>0</v>
      </c>
      <c r="W123" s="35">
        <v>90242</v>
      </c>
      <c r="X123" s="35">
        <v>0</v>
      </c>
      <c r="Y123" s="35">
        <v>540</v>
      </c>
      <c r="Z123" s="35">
        <v>0</v>
      </c>
      <c r="AA123" s="35">
        <v>0</v>
      </c>
      <c r="AB123" s="35">
        <v>0</v>
      </c>
      <c r="AC123" s="22">
        <v>14693</v>
      </c>
      <c r="AD123" s="22">
        <v>0</v>
      </c>
      <c r="AE123" s="22">
        <v>14692</v>
      </c>
      <c r="AF123" s="11"/>
      <c r="AG123" s="11"/>
      <c r="AH123" s="11"/>
    </row>
    <row r="124" spans="2:34" x14ac:dyDescent="0.25">
      <c r="C124" s="18" t="s">
        <v>106</v>
      </c>
      <c r="E124" s="48">
        <v>27867116</v>
      </c>
      <c r="F124" s="48">
        <v>39610208</v>
      </c>
      <c r="G124" s="48">
        <v>67662</v>
      </c>
      <c r="H124" s="48">
        <v>-1388947</v>
      </c>
      <c r="I124" s="48">
        <v>25237</v>
      </c>
      <c r="J124" s="48">
        <v>0</v>
      </c>
      <c r="K124" s="48">
        <v>-12310</v>
      </c>
      <c r="L124" s="48">
        <v>-642718</v>
      </c>
      <c r="M124" s="48">
        <v>794</v>
      </c>
      <c r="N124" s="48">
        <v>0</v>
      </c>
      <c r="O124" s="48" t="e">
        <f>+SUM(O116:O123)</f>
        <v>#REF!</v>
      </c>
      <c r="P124" s="48" t="e">
        <f>+SUM(P116:P123)</f>
        <v>#REF!</v>
      </c>
      <c r="Q124" s="48">
        <v>65527034</v>
      </c>
      <c r="R124" s="11"/>
      <c r="S124" s="48">
        <v>33677376</v>
      </c>
      <c r="T124" s="48">
        <v>32690249</v>
      </c>
      <c r="U124" s="48">
        <v>105718</v>
      </c>
      <c r="V124" s="48">
        <v>-1268052</v>
      </c>
      <c r="W124" s="48">
        <v>32729</v>
      </c>
      <c r="X124" s="48">
        <v>0</v>
      </c>
      <c r="Y124" s="48">
        <v>30801</v>
      </c>
      <c r="Z124" s="48">
        <v>239655</v>
      </c>
      <c r="AA124" s="48">
        <v>-1</v>
      </c>
      <c r="AB124" s="48">
        <v>0</v>
      </c>
      <c r="AC124" s="48">
        <v>65508476</v>
      </c>
      <c r="AD124" s="48">
        <v>0</v>
      </c>
      <c r="AE124" s="48">
        <v>65508470</v>
      </c>
      <c r="AF124" s="11"/>
      <c r="AG124" s="11"/>
      <c r="AH124" s="11"/>
    </row>
    <row r="125" spans="2:34" x14ac:dyDescent="0.25"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</row>
    <row r="126" spans="2:34" x14ac:dyDescent="0.25"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</row>
    <row r="127" spans="2:34" x14ac:dyDescent="0.25">
      <c r="C127" s="3" t="s">
        <v>107</v>
      </c>
      <c r="E127" s="39">
        <v>1</v>
      </c>
      <c r="F127" s="39">
        <v>1</v>
      </c>
      <c r="G127" s="39">
        <v>1</v>
      </c>
      <c r="H127" s="39">
        <v>1</v>
      </c>
      <c r="I127" s="39">
        <v>1</v>
      </c>
      <c r="J127" s="39">
        <v>1</v>
      </c>
      <c r="K127" s="39">
        <v>0.51</v>
      </c>
      <c r="L127" s="39">
        <v>1</v>
      </c>
      <c r="M127" s="39">
        <v>1</v>
      </c>
      <c r="N127" s="39">
        <v>1</v>
      </c>
      <c r="O127" s="11"/>
      <c r="P127" s="11"/>
      <c r="Q127" s="11"/>
      <c r="R127" s="11"/>
      <c r="S127" s="39">
        <v>1</v>
      </c>
      <c r="T127" s="39">
        <v>1</v>
      </c>
      <c r="U127" s="39">
        <v>1</v>
      </c>
      <c r="V127" s="39">
        <v>1</v>
      </c>
      <c r="W127" s="39">
        <v>1</v>
      </c>
      <c r="X127" s="39">
        <v>1</v>
      </c>
      <c r="Y127" s="39">
        <v>0.51</v>
      </c>
      <c r="Z127" s="39">
        <v>1</v>
      </c>
      <c r="AA127" s="39">
        <v>1</v>
      </c>
      <c r="AB127" s="39">
        <v>1</v>
      </c>
      <c r="AC127" s="50"/>
      <c r="AD127" s="39">
        <v>1</v>
      </c>
      <c r="AE127" s="11"/>
      <c r="AF127" s="11"/>
      <c r="AG127" s="11"/>
      <c r="AH127" s="11"/>
    </row>
    <row r="128" spans="2:34" x14ac:dyDescent="0.25">
      <c r="C128" s="3" t="s">
        <v>108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0.49</v>
      </c>
      <c r="L128" s="39">
        <v>0</v>
      </c>
      <c r="M128" s="39">
        <v>0</v>
      </c>
      <c r="N128" s="39">
        <v>0</v>
      </c>
      <c r="O128" s="11"/>
      <c r="P128" s="11"/>
      <c r="Q128" s="11"/>
      <c r="R128" s="11"/>
      <c r="S128" s="39">
        <v>0</v>
      </c>
      <c r="T128" s="39">
        <v>0</v>
      </c>
      <c r="U128" s="39">
        <v>0</v>
      </c>
      <c r="V128" s="39">
        <v>0</v>
      </c>
      <c r="W128" s="39">
        <v>0</v>
      </c>
      <c r="X128" s="39">
        <v>0</v>
      </c>
      <c r="Y128" s="39">
        <v>0.49</v>
      </c>
      <c r="Z128" s="39">
        <v>0</v>
      </c>
      <c r="AA128" s="39">
        <v>0</v>
      </c>
      <c r="AB128" s="39">
        <v>0</v>
      </c>
      <c r="AC128" s="11"/>
      <c r="AD128" s="39">
        <v>0</v>
      </c>
      <c r="AE128" s="11"/>
      <c r="AF128" s="11"/>
      <c r="AG128" s="11"/>
      <c r="AH128" s="11"/>
    </row>
    <row r="129" spans="3:34" x14ac:dyDescent="0.25"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</row>
    <row r="130" spans="3:34" x14ac:dyDescent="0.25"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</row>
    <row r="131" spans="3:34" x14ac:dyDescent="0.25">
      <c r="C131" s="18" t="s">
        <v>109</v>
      </c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</row>
    <row r="132" spans="3:34" x14ac:dyDescent="0.25">
      <c r="C132" s="3" t="s">
        <v>110</v>
      </c>
      <c r="E132" s="11">
        <v>28125672</v>
      </c>
      <c r="F132" s="11">
        <v>39610208</v>
      </c>
      <c r="G132" s="11">
        <v>67662</v>
      </c>
      <c r="H132" s="11">
        <v>-1388947</v>
      </c>
      <c r="I132" s="11">
        <v>127829</v>
      </c>
      <c r="J132" s="11">
        <v>0</v>
      </c>
      <c r="K132" s="11">
        <v>-1072</v>
      </c>
      <c r="L132" s="11">
        <v>-115069</v>
      </c>
      <c r="M132" s="11">
        <v>794</v>
      </c>
      <c r="N132" s="11">
        <v>0</v>
      </c>
      <c r="O132" s="11">
        <f>SUM(E132:N132)</f>
        <v>66427077</v>
      </c>
      <c r="P132" s="11">
        <v>0</v>
      </c>
      <c r="Q132" s="7">
        <v>66427077</v>
      </c>
      <c r="R132" s="11"/>
      <c r="S132" s="11">
        <v>33499833</v>
      </c>
      <c r="T132" s="11">
        <v>32690249</v>
      </c>
      <c r="U132" s="11">
        <v>105718</v>
      </c>
      <c r="V132" s="11">
        <v>-1268052</v>
      </c>
      <c r="W132" s="11">
        <v>243292</v>
      </c>
      <c r="X132" s="11">
        <v>0</v>
      </c>
      <c r="Y132" s="11">
        <v>16350</v>
      </c>
      <c r="Z132" s="11">
        <v>32276</v>
      </c>
      <c r="AA132" s="11">
        <v>-1</v>
      </c>
      <c r="AB132" s="11">
        <v>0</v>
      </c>
      <c r="AC132" s="7">
        <v>65319665</v>
      </c>
      <c r="AD132" s="7"/>
      <c r="AE132" s="7">
        <v>65319665</v>
      </c>
      <c r="AF132" s="11"/>
      <c r="AG132" s="11"/>
      <c r="AH132" s="11"/>
    </row>
    <row r="133" spans="3:34" x14ac:dyDescent="0.25">
      <c r="C133" s="3" t="s">
        <v>111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-1030</v>
      </c>
      <c r="L133" s="11">
        <v>0</v>
      </c>
      <c r="M133" s="11">
        <v>0</v>
      </c>
      <c r="N133" s="11">
        <v>0</v>
      </c>
      <c r="O133" s="11">
        <f>SUM(E133:N133)</f>
        <v>-1030</v>
      </c>
      <c r="P133" s="11">
        <v>0</v>
      </c>
      <c r="Q133" s="7">
        <v>-1030</v>
      </c>
      <c r="R133" s="11"/>
      <c r="S133" s="11">
        <v>0</v>
      </c>
      <c r="T133" s="11">
        <v>0</v>
      </c>
      <c r="U133" s="11">
        <v>0</v>
      </c>
      <c r="V133" s="11">
        <v>0</v>
      </c>
      <c r="W133" s="11">
        <v>0</v>
      </c>
      <c r="X133" s="11">
        <v>0</v>
      </c>
      <c r="Y133" s="11">
        <v>15708</v>
      </c>
      <c r="Z133" s="11">
        <v>0</v>
      </c>
      <c r="AA133" s="11">
        <v>0</v>
      </c>
      <c r="AB133" s="11">
        <v>0</v>
      </c>
      <c r="AC133" s="7">
        <v>15708</v>
      </c>
      <c r="AD133" s="7"/>
      <c r="AE133" s="7">
        <v>15708</v>
      </c>
      <c r="AF133" s="11"/>
      <c r="AG133" s="11"/>
      <c r="AH133" s="11"/>
    </row>
    <row r="134" spans="3:34" ht="16.5" thickBot="1" x14ac:dyDescent="0.3">
      <c r="C134" s="18" t="s">
        <v>112</v>
      </c>
      <c r="E134" s="51">
        <v>28125672</v>
      </c>
      <c r="F134" s="51">
        <v>39610208</v>
      </c>
      <c r="G134" s="51">
        <v>67662</v>
      </c>
      <c r="H134" s="51">
        <v>-1388947</v>
      </c>
      <c r="I134" s="51">
        <v>127829</v>
      </c>
      <c r="J134" s="51">
        <v>0</v>
      </c>
      <c r="K134" s="51">
        <v>-2102</v>
      </c>
      <c r="L134" s="51">
        <v>-115069</v>
      </c>
      <c r="M134" s="51">
        <v>794</v>
      </c>
      <c r="N134" s="51">
        <v>0</v>
      </c>
      <c r="O134" s="51">
        <f t="shared" ref="G134:P134" si="13">SUM(O132:O133)</f>
        <v>66426047</v>
      </c>
      <c r="P134" s="51">
        <f t="shared" si="13"/>
        <v>0</v>
      </c>
      <c r="Q134" s="49">
        <v>66426047</v>
      </c>
      <c r="R134" s="11"/>
      <c r="S134" s="51">
        <v>33499833</v>
      </c>
      <c r="T134" s="51">
        <v>32690249</v>
      </c>
      <c r="U134" s="51">
        <v>105718</v>
      </c>
      <c r="V134" s="51">
        <v>-1268052</v>
      </c>
      <c r="W134" s="51">
        <v>243292</v>
      </c>
      <c r="X134" s="51">
        <v>0</v>
      </c>
      <c r="Y134" s="51">
        <v>32058</v>
      </c>
      <c r="Z134" s="51">
        <v>32276</v>
      </c>
      <c r="AA134" s="51">
        <v>-1</v>
      </c>
      <c r="AB134" s="51">
        <v>0</v>
      </c>
      <c r="AC134" s="51">
        <v>65335373</v>
      </c>
      <c r="AD134" s="51">
        <v>0</v>
      </c>
      <c r="AE134" s="52">
        <v>65335373</v>
      </c>
      <c r="AF134" s="11"/>
      <c r="AG134" s="11"/>
      <c r="AH134" s="11"/>
    </row>
    <row r="135" spans="3:34" x14ac:dyDescent="0.25">
      <c r="C135" s="18"/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3">
        <v>0</v>
      </c>
      <c r="M135" s="53">
        <v>0</v>
      </c>
      <c r="N135" s="53">
        <v>0</v>
      </c>
      <c r="O135" s="53" t="e">
        <f t="shared" ref="E135:P135" si="14">+O134-O116</f>
        <v>#REF!</v>
      </c>
      <c r="P135" s="53" t="e">
        <f t="shared" si="14"/>
        <v>#REF!</v>
      </c>
      <c r="Q135" s="34">
        <v>7</v>
      </c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54">
        <v>3</v>
      </c>
      <c r="AF135" s="11"/>
      <c r="AG135" s="11"/>
      <c r="AH135" s="11"/>
    </row>
    <row r="136" spans="3:34" x14ac:dyDescent="0.25"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32"/>
      <c r="AF136" s="11"/>
      <c r="AG136" s="11"/>
      <c r="AH136" s="11"/>
    </row>
    <row r="137" spans="3:34" x14ac:dyDescent="0.25">
      <c r="C137" s="18" t="s">
        <v>113</v>
      </c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32"/>
      <c r="AF137" s="11"/>
      <c r="AG137" s="11"/>
      <c r="AH137" s="11"/>
    </row>
    <row r="138" spans="3:34" x14ac:dyDescent="0.25">
      <c r="C138" s="3" t="s">
        <v>110</v>
      </c>
      <c r="E138" s="11">
        <v>27867116</v>
      </c>
      <c r="F138" s="11">
        <v>39610208</v>
      </c>
      <c r="G138" s="11">
        <v>67662</v>
      </c>
      <c r="H138" s="11">
        <v>-1388947</v>
      </c>
      <c r="I138" s="11">
        <v>25237</v>
      </c>
      <c r="J138" s="11">
        <v>0</v>
      </c>
      <c r="K138" s="11">
        <v>-6278</v>
      </c>
      <c r="L138" s="11">
        <v>-642718</v>
      </c>
      <c r="M138" s="11">
        <v>794</v>
      </c>
      <c r="N138" s="11">
        <v>0</v>
      </c>
      <c r="O138" s="11" t="e">
        <f>SUM(E138:N138)+O121</f>
        <v>#REF!</v>
      </c>
      <c r="P138" s="11">
        <v>0</v>
      </c>
      <c r="Q138" s="7">
        <v>65533074</v>
      </c>
      <c r="R138" s="11"/>
      <c r="S138" s="11">
        <v>33677376</v>
      </c>
      <c r="T138" s="11">
        <v>32690249</v>
      </c>
      <c r="U138" s="11">
        <v>105718</v>
      </c>
      <c r="V138" s="11">
        <v>-1268052</v>
      </c>
      <c r="W138" s="11">
        <v>32729</v>
      </c>
      <c r="X138" s="11">
        <v>0</v>
      </c>
      <c r="Y138" s="11">
        <v>15709</v>
      </c>
      <c r="Z138" s="11">
        <v>239655</v>
      </c>
      <c r="AA138" s="11">
        <v>-1</v>
      </c>
      <c r="AB138" s="11">
        <v>0</v>
      </c>
      <c r="AC138" s="7">
        <v>65493383</v>
      </c>
      <c r="AD138" s="7"/>
      <c r="AE138" s="32">
        <v>65493383</v>
      </c>
      <c r="AF138" s="11"/>
      <c r="AG138" s="11"/>
      <c r="AH138" s="11"/>
    </row>
    <row r="139" spans="3:34" x14ac:dyDescent="0.25">
      <c r="C139" s="3" t="s">
        <v>111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-6032</v>
      </c>
      <c r="L139" s="11">
        <v>0</v>
      </c>
      <c r="M139" s="11">
        <v>0</v>
      </c>
      <c r="N139" s="11">
        <v>0</v>
      </c>
      <c r="O139" s="11">
        <f>SUM(E139:N139)</f>
        <v>-6032</v>
      </c>
      <c r="P139" s="11">
        <v>0</v>
      </c>
      <c r="Q139" s="7">
        <v>-6032</v>
      </c>
      <c r="R139" s="11"/>
      <c r="S139" s="11">
        <v>0</v>
      </c>
      <c r="T139" s="11">
        <v>0</v>
      </c>
      <c r="U139" s="11">
        <v>0</v>
      </c>
      <c r="V139" s="11">
        <v>0</v>
      </c>
      <c r="W139" s="11">
        <v>0</v>
      </c>
      <c r="X139" s="11">
        <v>0</v>
      </c>
      <c r="Y139" s="11">
        <v>15092</v>
      </c>
      <c r="Z139" s="11">
        <v>0</v>
      </c>
      <c r="AA139" s="11">
        <v>0</v>
      </c>
      <c r="AB139" s="11">
        <v>0</v>
      </c>
      <c r="AC139" s="7">
        <v>15092</v>
      </c>
      <c r="AD139" s="7"/>
      <c r="AE139" s="32">
        <v>15092</v>
      </c>
      <c r="AF139" s="11"/>
      <c r="AG139" s="11"/>
      <c r="AH139" s="11"/>
    </row>
    <row r="140" spans="3:34" ht="16.5" thickBot="1" x14ac:dyDescent="0.3">
      <c r="C140" s="18" t="s">
        <v>112</v>
      </c>
      <c r="E140" s="51">
        <v>27867116</v>
      </c>
      <c r="F140" s="51">
        <v>39610208</v>
      </c>
      <c r="G140" s="51">
        <v>67662</v>
      </c>
      <c r="H140" s="51">
        <v>-1388947</v>
      </c>
      <c r="I140" s="51">
        <v>25237</v>
      </c>
      <c r="J140" s="51">
        <v>0</v>
      </c>
      <c r="K140" s="51">
        <v>-12310</v>
      </c>
      <c r="L140" s="51">
        <v>-642718</v>
      </c>
      <c r="M140" s="51">
        <v>794</v>
      </c>
      <c r="N140" s="51">
        <v>0</v>
      </c>
      <c r="O140" s="51" t="e">
        <f>SUM(O138:O139)</f>
        <v>#REF!</v>
      </c>
      <c r="P140" s="51">
        <f t="shared" ref="F140:P140" si="15">SUM(P138:P139)</f>
        <v>0</v>
      </c>
      <c r="Q140" s="49">
        <v>65527042</v>
      </c>
      <c r="R140" s="11"/>
      <c r="S140" s="51">
        <v>33677376</v>
      </c>
      <c r="T140" s="51">
        <v>32690249</v>
      </c>
      <c r="U140" s="51">
        <v>105718</v>
      </c>
      <c r="V140" s="51">
        <v>-1268052</v>
      </c>
      <c r="W140" s="51">
        <v>32729</v>
      </c>
      <c r="X140" s="51">
        <v>0</v>
      </c>
      <c r="Y140" s="51">
        <v>30801</v>
      </c>
      <c r="Z140" s="51">
        <v>239655</v>
      </c>
      <c r="AA140" s="51">
        <v>-1</v>
      </c>
      <c r="AB140" s="51">
        <v>0</v>
      </c>
      <c r="AC140" s="51">
        <v>65508475</v>
      </c>
      <c r="AD140" s="51">
        <v>0</v>
      </c>
      <c r="AE140" s="52">
        <v>65508475</v>
      </c>
      <c r="AF140" s="11"/>
      <c r="AG140" s="11"/>
      <c r="AH140" s="11"/>
    </row>
    <row r="141" spans="3:34" x14ac:dyDescent="0.25">
      <c r="C141" s="18"/>
      <c r="E141" s="55">
        <v>0</v>
      </c>
      <c r="F141" s="55">
        <v>0</v>
      </c>
      <c r="G141" s="55">
        <v>0</v>
      </c>
      <c r="H141" s="55">
        <v>0</v>
      </c>
      <c r="I141" s="55">
        <v>0</v>
      </c>
      <c r="J141" s="55">
        <v>0</v>
      </c>
      <c r="K141" s="55">
        <v>0</v>
      </c>
      <c r="L141" s="55">
        <v>0</v>
      </c>
      <c r="M141" s="55">
        <v>0</v>
      </c>
      <c r="N141" s="55">
        <v>0</v>
      </c>
      <c r="O141" s="55" t="e">
        <f>+O140-O124</f>
        <v>#REF!</v>
      </c>
      <c r="P141" s="55" t="e">
        <f>+P140-P124</f>
        <v>#REF!</v>
      </c>
      <c r="Q141" s="34">
        <v>8</v>
      </c>
      <c r="R141" s="11"/>
      <c r="S141" s="11"/>
      <c r="T141" s="11"/>
      <c r="U141" s="11"/>
      <c r="V141" s="11"/>
      <c r="W141" s="11"/>
      <c r="X141" s="11"/>
      <c r="Y141" s="11"/>
      <c r="Z141" s="11"/>
      <c r="AA141" s="11"/>
      <c r="AB141" s="11"/>
      <c r="AC141" s="11"/>
      <c r="AD141" s="11"/>
      <c r="AE141" s="54">
        <v>5</v>
      </c>
      <c r="AF141" s="11"/>
      <c r="AG141" s="11"/>
      <c r="AH141" s="11"/>
    </row>
    <row r="142" spans="3:34" x14ac:dyDescent="0.25">
      <c r="C142" s="18"/>
      <c r="E142" s="11"/>
      <c r="F142" s="11"/>
      <c r="G142" s="11"/>
      <c r="H142" s="11"/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>
        <v>616</v>
      </c>
      <c r="Z142" s="11"/>
      <c r="AA142" s="11"/>
      <c r="AB142" s="11"/>
      <c r="AC142" s="11"/>
      <c r="AD142" s="11"/>
      <c r="AE142" s="11"/>
      <c r="AF142" s="11"/>
      <c r="AG142" s="11"/>
      <c r="AH142" s="11"/>
    </row>
    <row r="143" spans="3:34" x14ac:dyDescent="0.25">
      <c r="C143" s="18" t="s">
        <v>114</v>
      </c>
      <c r="E143" s="11">
        <v>23060100</v>
      </c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>
        <v>23060100</v>
      </c>
      <c r="R143" s="11"/>
      <c r="S143" s="11">
        <v>23060100</v>
      </c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32">
        <v>23060100</v>
      </c>
      <c r="AF143" s="11"/>
      <c r="AG143" s="11"/>
      <c r="AH143" s="11"/>
    </row>
    <row r="144" spans="3:34" ht="31.5" x14ac:dyDescent="0.25">
      <c r="C144" s="56" t="s">
        <v>115</v>
      </c>
      <c r="E144" s="57">
        <v>1.2196682581601987</v>
      </c>
      <c r="F144" s="11"/>
      <c r="G144" s="11"/>
      <c r="H144" s="11"/>
      <c r="I144" s="11"/>
      <c r="J144" s="11"/>
      <c r="K144" s="11"/>
      <c r="L144" s="11"/>
      <c r="M144" s="11"/>
      <c r="N144" s="11"/>
      <c r="O144" s="11"/>
      <c r="P144" s="11"/>
      <c r="Q144" s="58">
        <v>2.8806066322348993</v>
      </c>
      <c r="R144" s="57"/>
      <c r="S144" s="59">
        <v>1.452718461758622</v>
      </c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60">
        <v>2.8325837702351682</v>
      </c>
      <c r="AF144" s="57"/>
      <c r="AG144" s="11"/>
      <c r="AH144" s="11"/>
    </row>
    <row r="145" spans="2:34" x14ac:dyDescent="0.25">
      <c r="E145" s="11"/>
      <c r="F145" s="11"/>
      <c r="G145" s="11"/>
      <c r="H145" s="11"/>
      <c r="I145" s="11"/>
      <c r="J145" s="11"/>
      <c r="K145" s="11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</row>
    <row r="146" spans="2:34" x14ac:dyDescent="0.25"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</row>
    <row r="147" spans="2:34" x14ac:dyDescent="0.25">
      <c r="E147" s="11"/>
      <c r="F147" s="11"/>
      <c r="G147" s="11"/>
      <c r="H147" s="11"/>
      <c r="I147" s="11"/>
      <c r="J147" s="11"/>
      <c r="K147" s="11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</row>
    <row r="148" spans="2:34" x14ac:dyDescent="0.25">
      <c r="B148" s="3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</row>
    <row r="149" spans="2:34" x14ac:dyDescent="0.25">
      <c r="B149" s="3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</row>
    <row r="150" spans="2:34" x14ac:dyDescent="0.25"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</row>
    <row r="151" spans="2:34" x14ac:dyDescent="0.25"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</row>
    <row r="152" spans="2:34" x14ac:dyDescent="0.25"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</row>
    <row r="153" spans="2:34" x14ac:dyDescent="0.25"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</row>
    <row r="154" spans="2:34" x14ac:dyDescent="0.25"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</row>
    <row r="155" spans="2:34" x14ac:dyDescent="0.25">
      <c r="E155" s="11"/>
      <c r="F155" s="11"/>
      <c r="G155" s="11"/>
      <c r="H155" s="11"/>
      <c r="I155" s="11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</row>
    <row r="156" spans="2:34" x14ac:dyDescent="0.25">
      <c r="E156" s="11"/>
      <c r="F156" s="11"/>
      <c r="G156" s="11"/>
      <c r="H156" s="11"/>
      <c r="I156" s="11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</row>
    <row r="157" spans="2:34" x14ac:dyDescent="0.25"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</row>
    <row r="158" spans="2:34" x14ac:dyDescent="0.25"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</row>
    <row r="159" spans="2:34" x14ac:dyDescent="0.25"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</row>
    <row r="160" spans="2:34" x14ac:dyDescent="0.25"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</row>
    <row r="161" spans="5:34" x14ac:dyDescent="0.25"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</row>
    <row r="162" spans="5:34" x14ac:dyDescent="0.25"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</row>
    <row r="163" spans="5:34" x14ac:dyDescent="0.25"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</row>
    <row r="164" spans="5:34" x14ac:dyDescent="0.25"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</row>
    <row r="165" spans="5:34" x14ac:dyDescent="0.25"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</row>
    <row r="166" spans="5:34" x14ac:dyDescent="0.25"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</row>
    <row r="167" spans="5:34" x14ac:dyDescent="0.25"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</row>
    <row r="168" spans="5:34" x14ac:dyDescent="0.25"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</row>
    <row r="169" spans="5:34" x14ac:dyDescent="0.25"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</row>
    <row r="170" spans="5:34" x14ac:dyDescent="0.25"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</row>
    <row r="171" spans="5:34" x14ac:dyDescent="0.25"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</row>
    <row r="172" spans="5:34" x14ac:dyDescent="0.25"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</row>
    <row r="173" spans="5:34" x14ac:dyDescent="0.25"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</row>
    <row r="174" spans="5:34" x14ac:dyDescent="0.25"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</row>
    <row r="175" spans="5:34" x14ac:dyDescent="0.25"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Martínez Quintanilla, Elsy Anabella</dc:creator>
  <cp:lastModifiedBy>Martínez Quintanilla, Elsy Anabella</cp:lastModifiedBy>
  <dcterms:created xsi:type="dcterms:W3CDTF">2021-06-13T00:01:16Z</dcterms:created>
  <dcterms:modified xsi:type="dcterms:W3CDTF">2021-06-13T00:38:55Z</dcterms:modified>
</cp:coreProperties>
</file>