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Fondos de Inversión\2021\Estados financieros 2021\INMOBILIARIO\Marzo 2021\"/>
    </mc:Choice>
  </mc:AlternateContent>
  <xr:revisionPtr revIDLastSave="0" documentId="13_ncr:1_{849AA565-FCA7-4851-BC83-C39AE8DF1144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General'!$B$1:$D$63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8" l="1"/>
  <c r="D28" i="6"/>
  <c r="E32" i="9" l="1"/>
  <c r="C32" i="9"/>
  <c r="C24" i="9"/>
  <c r="C25" i="9" s="1"/>
  <c r="C34" i="9" s="1"/>
  <c r="C36" i="9" s="1"/>
  <c r="C21" i="9"/>
  <c r="E25" i="9"/>
  <c r="C24" i="3" l="1"/>
  <c r="D40" i="6"/>
  <c r="F31" i="3"/>
  <c r="E31" i="3"/>
  <c r="G30" i="3"/>
  <c r="G29" i="3"/>
  <c r="G28" i="3"/>
  <c r="E18" i="8" l="1"/>
  <c r="E14" i="8"/>
  <c r="E23" i="8" l="1"/>
  <c r="E26" i="8" s="1"/>
  <c r="E30" i="8" s="1"/>
  <c r="E31" i="8" s="1"/>
  <c r="E21" i="9"/>
  <c r="E34" i="9" l="1"/>
  <c r="E36" i="9" s="1"/>
  <c r="G27" i="3" l="1"/>
  <c r="G26" i="3"/>
  <c r="G25" i="3"/>
  <c r="G24" i="3"/>
  <c r="D41" i="6"/>
  <c r="D31" i="6"/>
  <c r="D26" i="6"/>
  <c r="D20" i="6"/>
  <c r="D14" i="6"/>
  <c r="D23" i="6" l="1"/>
  <c r="D35" i="6"/>
  <c r="D43" i="6" s="1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<sst xmlns="http://schemas.openxmlformats.org/spreadsheetml/2006/main" count="276" uniqueCount="216">
  <si>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</si>
  <si>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</si>
  <si>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</si>
  <si>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</si>
  <si>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</si>
  <si>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</si>
  <si>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</si>
  <si>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</si>
  <si>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</si>
  <si>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</si>
  <si>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</si>
  <si>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</si>
  <si>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</si>
  <si>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</si>
  <si>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</si>
  <si>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</si>
  <si>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</si>
  <si>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</si>
  <si>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</si>
  <si>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</si>
  <si>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</si>
  <si>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</si>
  <si>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</si>
  <si>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</si>
  <si>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</si>
  <si>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</si>
  <si>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</si>
  <si>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</si>
  <si>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</si>
  <si>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</si>
  <si>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</si>
  <si>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</si>
  <si>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</si>
  <si>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</si>
  <si>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</si>
  <si>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</si>
  <si>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</si>
  <si>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</si>
  <si>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</si>
  <si>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</si>
  <si>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</si>
  <si>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</si>
  <si>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</si>
  <si>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</si>
  <si>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</si>
  <si>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</si>
  <si>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</si>
  <si>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</si>
  <si>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</si>
  <si>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</si>
  <si>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</si>
  <si>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</si>
  <si>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</si>
  <si>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</si>
  <si>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</si>
  <si>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</si>
  <si>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</si>
  <si>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</si>
  <si>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</si>
  <si>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</si>
  <si>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</si>
  <si>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</si>
  <si>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</si>
  <si>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</si>
  <si>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</si>
  <si>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</si>
  <si>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Prestamos de Largo Plazo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</si>
  <si>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</si>
  <si>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</si>
  <si>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</si>
  <si>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</si>
  <si>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</si>
  <si>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</si>
  <si>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</si>
  <si>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</si>
  <si>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</si>
  <si>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</si>
  <si>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</si>
  <si>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</si>
  <si>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</si>
  <si>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</si>
  <si>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</si>
  <si>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</si>
  <si>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</si>
  <si>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</si>
  <si>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</si>
  <si>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</si>
  <si>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</si>
  <si>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</si>
  <si>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</si>
  <si>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</si>
  <si>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</si>
  <si>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</si>
  <si>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</si>
  <si>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</si>
  <si>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</si>
  <si>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</si>
  <si>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</si>
  <si>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</si>
  <si>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</si>
  <si>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</si>
  <si>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</si>
  <si>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</si>
  <si>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</si>
  <si>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</si>
  <si>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</si>
  <si>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</si>
  <si>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</si>
  <si>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</si>
  <si>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</si>
  <si>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</si>
  <si>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</si>
  <si>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</si>
  <si>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</si>
  <si>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</si>
  <si>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</si>
  <si>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</si>
  <si>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</si>
  <si>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</si>
  <si>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</si>
  <si>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</si>
  <si>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</si>
  <si>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</si>
  <si>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</si>
  <si>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</si>
  <si>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</si>
  <si>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</si>
  <si>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</si>
  <si>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</si>
  <si>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</si>
  <si>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</si>
  <si>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</si>
  <si>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</si>
  <si>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</si>
  <si>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</si>
  <si>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</si>
  <si>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</si>
  <si>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</si>
  <si>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</si>
  <si>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</si>
  <si>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</si>
  <si>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</si>
  <si>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</si>
  <si>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</si>
  <si>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</si>
  <si>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</si>
  <si>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</si>
  <si>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</si>
  <si>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</si>
  <si>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</si>
  <si>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</si>
  <si>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</si>
  <si>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</si>
  <si>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</si>
  <si>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</si>
  <si>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</si>
  <si>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</si>
  <si>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</si>
  <si>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</si>
  <si>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</si>
  <si>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</si>
  <si>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</si>
  <si>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</si>
  <si>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</si>
  <si>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</si>
  <si>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</si>
  <si>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</si>
  <si>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</si>
  <si>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</si>
  <si>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</si>
  <si>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</si>
  <si>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</si>
  <si>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</si>
  <si>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</si>
  <si>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</si>
  <si>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</si>
  <si>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</si>
  <si>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</si>
  <si>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</si>
  <si>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</si>
  <si>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</si>
  <si>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</si>
  <si>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</si>
  <si>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</si>
  <si>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</si>
  <si>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</si>
  <si>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</si>
  <si>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</si>
  <si>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</si>
  <si>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Contador General</t>
  </si>
  <si>
    <t xml:space="preserve">                Representante Legal</t>
  </si>
  <si>
    <t xml:space="preserve">        Contador General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</si>
  <si>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</si>
  <si>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</si>
  <si>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</si>
  <si>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</si>
  <si>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</si>
  <si>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</si>
  <si>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</si>
  <si>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</si>
  <si>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</si>
  <si>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</si>
  <si>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</si>
  <si>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</si>
  <si>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</si>
  <si>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</si>
  <si>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</si>
  <si>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</si>
  <si>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</si>
  <si>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</si>
  <si>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</si>
  <si>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</si>
  <si>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</si>
  <si>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</si>
  <si>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Saldos al 31 de marzo de 2021</t>
  </si>
  <si>
    <t>Para el periodo terminado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</si>
</sst>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 applyFill="1" applyAlignment="1"/>
    <xf numFmtId="164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165" fontId="6" fillId="0" borderId="0" xfId="1" applyFont="1" applyFill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165" fontId="21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1" applyFont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1" applyFont="1" applyAlignment="1">
      <alignment horizontal="center"/>
    </xf>
    <xf numFmtId="165" fontId="20" fillId="0" borderId="0" xfId="1" applyFont="1" applyFill="1" applyBorder="1"/>
    <xf numFmtId="165" fontId="20" fillId="0" borderId="1" xfId="1" applyFont="1" applyFill="1" applyBorder="1"/>
    <xf numFmtId="165" fontId="20" fillId="0" borderId="0" xfId="1" applyFont="1" applyFill="1"/>
    <xf numFmtId="39" fontId="20" fillId="0" borderId="2" xfId="1" applyNumberFormat="1" applyFont="1" applyBorder="1"/>
    <xf numFmtId="165" fontId="20" fillId="0" borderId="0" xfId="1" applyFont="1" applyAlignment="1">
      <alignment horizontal="center"/>
    </xf>
    <xf numFmtId="39" fontId="19" fillId="0" borderId="0" xfId="1" applyNumberFormat="1" applyFont="1" applyBorder="1"/>
    <xf numFmtId="39" fontId="20" fillId="0" borderId="2" xfId="1" applyNumberFormat="1" applyFont="1" applyFill="1" applyBorder="1"/>
    <xf numFmtId="39" fontId="20" fillId="0" borderId="1" xfId="1" applyNumberFormat="1" applyFont="1" applyBorder="1"/>
    <xf numFmtId="39" fontId="20" fillId="0" borderId="0" xfId="1" applyNumberFormat="1" applyFont="1" applyFill="1" applyBorder="1"/>
    <xf numFmtId="14" fontId="20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2" fillId="3" borderId="0" xfId="0" applyFont="1" applyFill="1" applyAlignment="1">
      <alignment horizontal="center" wrapText="1" readingOrder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10" fillId="0" borderId="0" xfId="3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5">
    <cellStyle name="Comma" xfId="1" builtinId="3"/>
    <cellStyle name="Comma 3" xfId="4" xr:uid="{F829BF63-1622-4C8B-8E0B-2E50AFBCD859}"/>
    <cellStyle name="Currency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Fondos%20de%20Inversi&#243;n/Estados%20Financieros%202020/FIC%20Inmobiliario%202020/Diciembre%202020/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defaultColWidth="9.140625" defaultRowHeight="15" x14ac:dyDescent="0.25"/>
  <cols>
    <col min="1" max="1" width="10.42578125" style="71" bestFit="1" customWidth="1"/>
    <col min="2" max="3" width="36.5703125" style="71" bestFit="1" customWidth="1"/>
    <col min="4" max="4" width="7.85546875" style="71" bestFit="1" customWidth="1"/>
    <col min="5" max="5" width="8.7109375" style="71" bestFit="1" customWidth="1"/>
    <col min="6" max="6" width="10" style="71" bestFit="1" customWidth="1"/>
    <col min="7" max="7" width="9.140625" style="71"/>
    <col min="8" max="8" width="8.7109375" style="71" bestFit="1" customWidth="1"/>
    <col min="9" max="16384" width="9.140625" style="71"/>
  </cols>
  <sheetData>
    <row r="1" spans="1:9" ht="12.75" customHeight="1" x14ac:dyDescent="0.25">
      <c r="A1" s="70"/>
      <c r="B1" s="157" t="s">
        <v>74</v>
      </c>
      <c r="C1" s="157"/>
      <c r="D1" s="157"/>
      <c r="E1" s="70"/>
    </row>
    <row r="2" spans="1:9" x14ac:dyDescent="0.25">
      <c r="A2" s="70"/>
      <c r="B2" s="70"/>
      <c r="C2" s="70"/>
      <c r="D2" s="70"/>
      <c r="E2" s="70"/>
    </row>
    <row r="3" spans="1:9" ht="26.25" x14ac:dyDescent="0.25">
      <c r="A3" s="70"/>
      <c r="B3" s="70"/>
      <c r="C3" s="72" t="s">
        <v>75</v>
      </c>
      <c r="D3" s="70"/>
      <c r="E3" s="70"/>
    </row>
    <row r="4" spans="1:9" x14ac:dyDescent="0.25">
      <c r="A4" s="70"/>
      <c r="B4" s="70"/>
      <c r="C4" s="70"/>
      <c r="D4" s="70"/>
      <c r="E4" s="70"/>
    </row>
    <row r="5" spans="1:9" x14ac:dyDescent="0.25">
      <c r="A5" s="73" t="s">
        <v>76</v>
      </c>
      <c r="B5" s="73" t="s">
        <v>77</v>
      </c>
      <c r="C5" s="73" t="s">
        <v>78</v>
      </c>
      <c r="D5" s="73" t="s">
        <v>79</v>
      </c>
      <c r="E5" s="73" t="s">
        <v>80</v>
      </c>
      <c r="F5" s="73" t="s">
        <v>81</v>
      </c>
      <c r="G5" s="70"/>
      <c r="H5" s="73" t="s">
        <v>82</v>
      </c>
    </row>
    <row r="6" spans="1:9" x14ac:dyDescent="0.2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25">
      <c r="A7" s="74">
        <v>11</v>
      </c>
      <c r="B7" s="74" t="s">
        <v>83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25">
      <c r="A8" s="74">
        <v>111</v>
      </c>
      <c r="B8" s="74" t="s">
        <v>84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3.25" x14ac:dyDescent="0.25">
      <c r="A9" s="74">
        <v>1110</v>
      </c>
      <c r="B9" s="74" t="s">
        <v>85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25">
      <c r="A10" s="74">
        <v>1110010</v>
      </c>
      <c r="B10" s="74" t="s">
        <v>86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25">
      <c r="A11" s="74">
        <v>111001000</v>
      </c>
      <c r="B11" s="74" t="s">
        <v>87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ht="23.25" x14ac:dyDescent="0.25">
      <c r="A12" s="74">
        <v>11100100001</v>
      </c>
      <c r="B12" s="74" t="s">
        <v>88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3.25" x14ac:dyDescent="0.25">
      <c r="A13" s="74">
        <v>11100100002</v>
      </c>
      <c r="B13" s="74" t="s">
        <v>89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25">
      <c r="A14" s="74">
        <v>11100100003</v>
      </c>
      <c r="B14" s="74" t="s">
        <v>90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25">
      <c r="A15" s="74">
        <v>11100100005</v>
      </c>
      <c r="B15" s="74" t="s">
        <v>91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25">
      <c r="A16" s="74">
        <v>114</v>
      </c>
      <c r="B16" s="74" t="s">
        <v>92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25">
      <c r="A17" s="74">
        <v>1140</v>
      </c>
      <c r="B17" s="74" t="s">
        <v>93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25">
      <c r="A18" s="74">
        <v>1140000</v>
      </c>
      <c r="B18" s="74" t="s">
        <v>94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25">
      <c r="A19" s="74">
        <v>114000000</v>
      </c>
      <c r="B19" s="74" t="s">
        <v>95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25">
      <c r="A20" s="74">
        <v>1141</v>
      </c>
      <c r="B20" s="74" t="s">
        <v>96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25">
      <c r="A21" s="74">
        <v>1141000</v>
      </c>
      <c r="B21" s="74" t="s">
        <v>97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25">
      <c r="A22" s="74">
        <v>114100000</v>
      </c>
      <c r="B22" s="74" t="s">
        <v>98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25">
      <c r="A23" s="74">
        <v>116</v>
      </c>
      <c r="B23" s="74" t="s">
        <v>99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25">
      <c r="A24" s="74">
        <v>1160</v>
      </c>
      <c r="B24" s="74" t="s">
        <v>100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25">
      <c r="A25" s="74">
        <v>1160000</v>
      </c>
      <c r="B25" s="74" t="s">
        <v>100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25">
      <c r="A26" s="74">
        <v>116000000</v>
      </c>
      <c r="B26" s="74" t="s">
        <v>101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25">
      <c r="A27" s="74">
        <v>1160020</v>
      </c>
      <c r="B27" s="74" t="s">
        <v>102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25">
      <c r="A28" s="74">
        <v>116002000</v>
      </c>
      <c r="B28" s="74" t="s">
        <v>103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25">
      <c r="A29" s="74">
        <v>117</v>
      </c>
      <c r="B29" s="74" t="s">
        <v>104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25">
      <c r="A30" s="74">
        <v>1170</v>
      </c>
      <c r="B30" s="74" t="s">
        <v>105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25">
      <c r="A31" s="74">
        <v>1170000</v>
      </c>
      <c r="B31" s="74" t="s">
        <v>106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25">
      <c r="A32" s="74">
        <v>117000000</v>
      </c>
      <c r="B32" s="74" t="s">
        <v>107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3.25" x14ac:dyDescent="0.25">
      <c r="A33" s="74">
        <v>1170090</v>
      </c>
      <c r="B33" s="74" t="s">
        <v>108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3.25" x14ac:dyDescent="0.25">
      <c r="A34" s="74">
        <v>117009000</v>
      </c>
      <c r="B34" s="74" t="s">
        <v>109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2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25">
      <c r="A36" s="74">
        <v>21</v>
      </c>
      <c r="B36" s="74" t="s">
        <v>110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25">
      <c r="A37" s="74">
        <v>212</v>
      </c>
      <c r="B37" s="74" t="s">
        <v>111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3.25" x14ac:dyDescent="0.25">
      <c r="A38" s="74">
        <v>2120</v>
      </c>
      <c r="B38" s="74" t="s">
        <v>112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3.25" x14ac:dyDescent="0.25">
      <c r="A39" s="74">
        <v>2120000</v>
      </c>
      <c r="B39" s="74" t="s">
        <v>112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3.25" x14ac:dyDescent="0.25">
      <c r="A40" s="74">
        <v>212000000</v>
      </c>
      <c r="B40" s="74" t="s">
        <v>113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25">
      <c r="A41" s="74">
        <v>213</v>
      </c>
      <c r="B41" s="74" t="s">
        <v>114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25">
      <c r="A42" s="74">
        <v>2130</v>
      </c>
      <c r="B42" s="74" t="s">
        <v>115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3.25" x14ac:dyDescent="0.25">
      <c r="A43" s="74">
        <v>2130000</v>
      </c>
      <c r="B43" s="74" t="s">
        <v>112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3.25" x14ac:dyDescent="0.25">
      <c r="A44" s="74">
        <v>213000000</v>
      </c>
      <c r="B44" s="74" t="s">
        <v>113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25">
      <c r="A45" s="74">
        <v>214</v>
      </c>
      <c r="B45" s="74" t="s">
        <v>116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25">
      <c r="A46" s="74">
        <v>2141</v>
      </c>
      <c r="B46" s="74" t="s">
        <v>117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25">
      <c r="A47" s="74">
        <v>2141000</v>
      </c>
      <c r="B47" s="74" t="s">
        <v>118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25">
      <c r="A48" s="74">
        <v>214100000</v>
      </c>
      <c r="B48" s="74" t="s">
        <v>119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25">
      <c r="A49" s="74">
        <v>2143</v>
      </c>
      <c r="B49" s="74" t="s">
        <v>120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25">
      <c r="A50" s="74">
        <v>2143090</v>
      </c>
      <c r="B50" s="74" t="s">
        <v>121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25">
      <c r="A51" s="74">
        <v>214309000</v>
      </c>
      <c r="B51" s="74" t="s">
        <v>122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25">
      <c r="A52" s="74">
        <v>2144</v>
      </c>
      <c r="B52" s="74" t="s">
        <v>123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25">
      <c r="A53" s="74">
        <v>2144000</v>
      </c>
      <c r="B53" s="74" t="s">
        <v>123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25">
      <c r="A54" s="74">
        <v>214400000</v>
      </c>
      <c r="B54" s="74" t="s">
        <v>124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ht="23.25" x14ac:dyDescent="0.25">
      <c r="A55" s="74">
        <v>2146</v>
      </c>
      <c r="B55" s="74" t="s">
        <v>125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25">
      <c r="A56" s="74">
        <v>2146010</v>
      </c>
      <c r="B56" s="74" t="s">
        <v>126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25">
      <c r="A57" s="74">
        <v>214601000</v>
      </c>
      <c r="B57" s="74" t="s">
        <v>127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25">
      <c r="A58" s="74">
        <v>2147</v>
      </c>
      <c r="B58" s="74" t="s">
        <v>128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25">
      <c r="A59" s="74">
        <v>2147090</v>
      </c>
      <c r="B59" s="74" t="s">
        <v>121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25">
      <c r="A60" s="74">
        <v>214709000</v>
      </c>
      <c r="B60" s="74" t="s">
        <v>122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25">
      <c r="A61" s="74">
        <v>215</v>
      </c>
      <c r="B61" s="74" t="s">
        <v>129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25">
      <c r="A62" s="74">
        <v>2150</v>
      </c>
      <c r="B62" s="74" t="s">
        <v>130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25">
      <c r="A63" s="74">
        <v>2150000</v>
      </c>
      <c r="B63" s="74" t="s">
        <v>130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25">
      <c r="A64" s="74">
        <v>215000000</v>
      </c>
      <c r="B64" s="74" t="s">
        <v>131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25">
      <c r="A65" s="74">
        <v>2150010</v>
      </c>
      <c r="B65" s="74" t="s">
        <v>132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25">
      <c r="A66" s="74">
        <v>215001000</v>
      </c>
      <c r="B66" s="74" t="s">
        <v>133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25">
      <c r="A67" s="74">
        <v>4</v>
      </c>
      <c r="B67" s="74" t="s">
        <v>134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2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3.25" x14ac:dyDescent="0.25">
      <c r="A69" s="74">
        <v>410</v>
      </c>
      <c r="B69" s="74" t="s">
        <v>135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3.25" x14ac:dyDescent="0.25">
      <c r="A70" s="74">
        <v>4104</v>
      </c>
      <c r="B70" s="74" t="s">
        <v>136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25">
      <c r="A71" s="74">
        <v>4104000</v>
      </c>
      <c r="B71" s="74" t="s">
        <v>137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25">
      <c r="A72" s="74">
        <v>410400000</v>
      </c>
      <c r="B72" s="74" t="s">
        <v>138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25">
      <c r="A73" s="74">
        <v>4104010</v>
      </c>
      <c r="B73" s="74" t="s">
        <v>139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25">
      <c r="A74" s="74">
        <v>410401000</v>
      </c>
      <c r="B74" s="74" t="s">
        <v>140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3.25" x14ac:dyDescent="0.25">
      <c r="A75" s="74">
        <v>412</v>
      </c>
      <c r="B75" s="74" t="s">
        <v>141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25">
      <c r="A76" s="74">
        <v>4120</v>
      </c>
      <c r="B76" s="74" t="s">
        <v>142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3.25" x14ac:dyDescent="0.25">
      <c r="A77" s="74">
        <v>4120000</v>
      </c>
      <c r="B77" s="74" t="s">
        <v>143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34.5" x14ac:dyDescent="0.25">
      <c r="A78" s="74">
        <v>412000000</v>
      </c>
      <c r="B78" s="74" t="s">
        <v>144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25">
      <c r="A79" s="74">
        <v>4121</v>
      </c>
      <c r="B79" s="74" t="s">
        <v>145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3.25" x14ac:dyDescent="0.25">
      <c r="A80" s="74">
        <v>4121000</v>
      </c>
      <c r="B80" s="74" t="s">
        <v>146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34.5" x14ac:dyDescent="0.25">
      <c r="A81" s="74">
        <v>412100000</v>
      </c>
      <c r="B81" s="74" t="s">
        <v>147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25">
      <c r="A82" s="74">
        <v>413</v>
      </c>
      <c r="B82" s="74" t="s">
        <v>148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25">
      <c r="A83" s="74">
        <v>4130</v>
      </c>
      <c r="B83" s="74" t="s">
        <v>149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25">
      <c r="A84" s="74">
        <v>4130000</v>
      </c>
      <c r="B84" s="74" t="s">
        <v>150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25">
      <c r="A85" s="74">
        <v>413000000</v>
      </c>
      <c r="B85" s="74" t="s">
        <v>151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3.25" x14ac:dyDescent="0.25">
      <c r="A86" s="74">
        <v>414</v>
      </c>
      <c r="B86" s="74" t="s">
        <v>152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25">
      <c r="A87" s="74">
        <v>4141</v>
      </c>
      <c r="B87" s="74" t="s">
        <v>153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25">
      <c r="A88" s="74">
        <v>4141020</v>
      </c>
      <c r="B88" s="74" t="s">
        <v>154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25">
      <c r="A89" s="74">
        <v>414102000</v>
      </c>
      <c r="B89" s="74" t="s">
        <v>155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25">
      <c r="A90" s="74">
        <v>4141090</v>
      </c>
      <c r="B90" s="74" t="s">
        <v>121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25">
      <c r="A91" s="74">
        <v>414109000</v>
      </c>
      <c r="B91" s="74" t="s">
        <v>122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25">
      <c r="A92" s="74">
        <v>4143</v>
      </c>
      <c r="B92" s="74" t="s">
        <v>156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25">
      <c r="A93" s="74">
        <v>4143000</v>
      </c>
      <c r="B93" s="74" t="s">
        <v>157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3.25" x14ac:dyDescent="0.25">
      <c r="A94" s="74">
        <v>414300000</v>
      </c>
      <c r="B94" s="74" t="s">
        <v>158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25">
      <c r="A95" s="74">
        <v>43</v>
      </c>
      <c r="B95" s="74" t="s">
        <v>159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25">
      <c r="A96" s="74">
        <v>430</v>
      </c>
      <c r="B96" s="74" t="s">
        <v>159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25">
      <c r="A97" s="74">
        <v>4301</v>
      </c>
      <c r="B97" s="74" t="s">
        <v>160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25">
      <c r="A98" s="74">
        <v>4301000</v>
      </c>
      <c r="B98" s="74" t="s">
        <v>160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25">
      <c r="A99" s="74">
        <v>430100000</v>
      </c>
      <c r="B99" s="74" t="s">
        <v>161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25">
      <c r="A100" s="74">
        <v>5</v>
      </c>
      <c r="B100" s="74" t="s">
        <v>162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25">
      <c r="A101" s="74">
        <v>51</v>
      </c>
      <c r="B101" s="74" t="s">
        <v>163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25">
      <c r="A102" s="74">
        <v>510</v>
      </c>
      <c r="B102" s="74" t="s">
        <v>164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25">
      <c r="A103" s="74">
        <v>5100</v>
      </c>
      <c r="B103" s="74" t="s">
        <v>165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25">
      <c r="A104" s="74">
        <v>5100000</v>
      </c>
      <c r="B104" s="74" t="s">
        <v>166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25">
      <c r="A105" s="74">
        <v>510000000</v>
      </c>
      <c r="B105" s="74" t="s">
        <v>167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25">
      <c r="A106" s="74">
        <v>511</v>
      </c>
      <c r="B106" s="74" t="s">
        <v>168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25">
      <c r="A107" s="74">
        <v>5110</v>
      </c>
      <c r="B107" s="74" t="s">
        <v>169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25">
      <c r="A108" s="74">
        <v>5110010</v>
      </c>
      <c r="B108" s="74" t="s">
        <v>170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25">
      <c r="A109" s="74">
        <v>511001000</v>
      </c>
      <c r="B109" s="74" t="s">
        <v>171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3"/>
  <sheetViews>
    <sheetView showGridLines="0" tabSelected="1" zoomScaleNormal="100" workbookViewId="0">
      <selection activeCell="H29" sqref="H29"/>
    </sheetView>
  </sheetViews>
  <sheetFormatPr defaultColWidth="11.42578125" defaultRowHeight="12.75" x14ac:dyDescent="0.2"/>
  <cols>
    <col min="1" max="1" width="5.28515625" style="27" customWidth="1"/>
    <col min="2" max="2" width="56" style="27" customWidth="1"/>
    <col min="3" max="3" width="14.85546875" style="30" hidden="1" customWidth="1"/>
    <col min="4" max="4" width="29" style="98" customWidth="1"/>
    <col min="5" max="5" width="16" style="26" customWidth="1"/>
    <col min="6" max="6" width="19.42578125" style="27" customWidth="1"/>
    <col min="7" max="7" width="11.42578125" style="27"/>
    <col min="8" max="9" width="11.5703125" style="27" bestFit="1" customWidth="1"/>
    <col min="10" max="10" width="12.85546875" style="27" bestFit="1" customWidth="1"/>
    <col min="11" max="16384" width="11.42578125" style="27"/>
  </cols>
  <sheetData>
    <row r="1" spans="2:5" x14ac:dyDescent="0.2">
      <c r="B1" s="24"/>
      <c r="C1" s="25"/>
      <c r="D1" s="99"/>
    </row>
    <row r="2" spans="2:5" x14ac:dyDescent="0.2">
      <c r="B2" s="24"/>
      <c r="C2" s="25"/>
      <c r="D2" s="99"/>
    </row>
    <row r="3" spans="2:5" x14ac:dyDescent="0.2">
      <c r="B3" s="159" t="s">
        <v>62</v>
      </c>
      <c r="C3" s="159"/>
      <c r="D3" s="159"/>
    </row>
    <row r="4" spans="2:5" x14ac:dyDescent="0.2">
      <c r="B4" s="159" t="s">
        <v>0</v>
      </c>
      <c r="C4" s="159"/>
      <c r="D4" s="159"/>
    </row>
    <row r="5" spans="2:5" ht="14.25" customHeight="1" x14ac:dyDescent="0.2">
      <c r="B5" s="160" t="s">
        <v>50</v>
      </c>
      <c r="C5" s="160"/>
      <c r="D5" s="160"/>
    </row>
    <row r="6" spans="2:5" ht="14.25" customHeight="1" x14ac:dyDescent="0.2">
      <c r="B6" s="160" t="s">
        <v>51</v>
      </c>
      <c r="C6" s="160"/>
      <c r="D6" s="160"/>
    </row>
    <row r="7" spans="2:5" x14ac:dyDescent="0.2">
      <c r="B7" s="158" t="s">
        <v>1</v>
      </c>
      <c r="C7" s="158"/>
      <c r="D7" s="158"/>
    </row>
    <row r="8" spans="2:5" x14ac:dyDescent="0.2">
      <c r="B8" s="159" t="s">
        <v>46</v>
      </c>
      <c r="C8" s="159"/>
      <c r="D8" s="159"/>
    </row>
    <row r="9" spans="2:5" ht="17.25" customHeight="1" x14ac:dyDescent="0.2">
      <c r="B9" s="158" t="s">
        <v>214</v>
      </c>
      <c r="C9" s="158"/>
      <c r="D9" s="158"/>
    </row>
    <row r="10" spans="2:5" ht="17.25" customHeight="1" thickBot="1" x14ac:dyDescent="0.25">
      <c r="B10" s="162" t="s">
        <v>2</v>
      </c>
      <c r="C10" s="162"/>
      <c r="D10" s="162"/>
      <c r="E10" s="28"/>
    </row>
    <row r="11" spans="2:5" ht="8.25" customHeight="1" x14ac:dyDescent="0.2">
      <c r="B11" s="27" t="s">
        <v>3</v>
      </c>
      <c r="E11" s="28"/>
    </row>
    <row r="12" spans="2:5" ht="14.25" customHeight="1" x14ac:dyDescent="0.2">
      <c r="B12" s="134"/>
      <c r="C12" s="135" t="s">
        <v>17</v>
      </c>
      <c r="D12" s="155">
        <v>44286</v>
      </c>
      <c r="E12" s="32"/>
    </row>
    <row r="13" spans="2:5" x14ac:dyDescent="0.2">
      <c r="B13" s="136" t="s">
        <v>4</v>
      </c>
      <c r="C13" s="137"/>
      <c r="D13" s="138"/>
      <c r="E13" s="33"/>
    </row>
    <row r="14" spans="2:5" x14ac:dyDescent="0.2">
      <c r="B14" s="136" t="s">
        <v>52</v>
      </c>
      <c r="C14" s="139"/>
      <c r="D14" s="140">
        <f>SUM(D15:D18)</f>
        <v>305190.41000000003</v>
      </c>
      <c r="E14" s="33"/>
    </row>
    <row r="15" spans="2:5" ht="14.25" customHeight="1" x14ac:dyDescent="0.2">
      <c r="B15" s="141" t="s">
        <v>5</v>
      </c>
      <c r="C15" s="142">
        <v>6</v>
      </c>
      <c r="D15" s="143">
        <v>215379.56</v>
      </c>
      <c r="E15" s="35"/>
    </row>
    <row r="16" spans="2:5" ht="13.5" customHeight="1" x14ac:dyDescent="0.2">
      <c r="B16" s="141" t="s">
        <v>23</v>
      </c>
      <c r="C16" s="142">
        <v>8</v>
      </c>
      <c r="D16" s="143">
        <v>36209.33</v>
      </c>
      <c r="E16" s="28"/>
    </row>
    <row r="17" spans="2:10" ht="13.5" customHeight="1" x14ac:dyDescent="0.2">
      <c r="B17" s="141" t="s">
        <v>63</v>
      </c>
      <c r="C17" s="142"/>
      <c r="D17" s="143">
        <v>491.31</v>
      </c>
      <c r="E17" s="28"/>
    </row>
    <row r="18" spans="2:10" ht="13.5" customHeight="1" x14ac:dyDescent="0.2">
      <c r="B18" s="141" t="s">
        <v>6</v>
      </c>
      <c r="C18" s="142"/>
      <c r="D18" s="143">
        <v>53110.21</v>
      </c>
      <c r="E18" s="28"/>
    </row>
    <row r="19" spans="2:10" ht="11.25" customHeight="1" x14ac:dyDescent="0.2">
      <c r="B19" s="134"/>
      <c r="C19" s="144"/>
      <c r="D19" s="145"/>
      <c r="E19" s="28"/>
    </row>
    <row r="20" spans="2:10" ht="12" customHeight="1" x14ac:dyDescent="0.2">
      <c r="B20" s="136" t="s">
        <v>24</v>
      </c>
      <c r="C20" s="144"/>
      <c r="D20" s="146">
        <f>SUM(D21:D22)</f>
        <v>13201192.859999999</v>
      </c>
      <c r="E20" s="28"/>
    </row>
    <row r="21" spans="2:10" ht="14.25" customHeight="1" x14ac:dyDescent="0.2">
      <c r="B21" s="134" t="s">
        <v>64</v>
      </c>
      <c r="C21" s="144">
        <v>9.1</v>
      </c>
      <c r="D21" s="145">
        <v>13201192.859999999</v>
      </c>
      <c r="E21" s="28"/>
      <c r="F21" s="126"/>
    </row>
    <row r="22" spans="2:10" ht="13.5" customHeight="1" x14ac:dyDescent="0.2">
      <c r="B22" s="134"/>
      <c r="C22" s="144"/>
      <c r="D22" s="145"/>
      <c r="E22" s="28"/>
    </row>
    <row r="23" spans="2:10" ht="13.5" thickBot="1" x14ac:dyDescent="0.25">
      <c r="B23" s="136" t="s">
        <v>53</v>
      </c>
      <c r="C23" s="139"/>
      <c r="D23" s="147">
        <f>+D20+D14</f>
        <v>13506383.27</v>
      </c>
      <c r="E23" s="35"/>
    </row>
    <row r="24" spans="2:10" ht="13.5" thickTop="1" x14ac:dyDescent="0.2">
      <c r="B24" s="134"/>
      <c r="C24" s="144"/>
      <c r="D24" s="145"/>
      <c r="E24" s="28"/>
    </row>
    <row r="25" spans="2:10" x14ac:dyDescent="0.2">
      <c r="B25" s="136" t="s">
        <v>7</v>
      </c>
      <c r="C25" s="137"/>
      <c r="D25" s="138"/>
      <c r="E25" s="28"/>
    </row>
    <row r="26" spans="2:10" x14ac:dyDescent="0.2">
      <c r="B26" s="136" t="s">
        <v>54</v>
      </c>
      <c r="C26" s="139"/>
      <c r="D26" s="148">
        <f>SUM(D27:D29)</f>
        <v>472821.49000000005</v>
      </c>
      <c r="E26" s="28"/>
    </row>
    <row r="27" spans="2:10" x14ac:dyDescent="0.2">
      <c r="B27" s="134" t="s">
        <v>25</v>
      </c>
      <c r="C27" s="144">
        <v>13</v>
      </c>
      <c r="D27" s="145">
        <v>323299.07</v>
      </c>
      <c r="E27" s="28"/>
    </row>
    <row r="28" spans="2:10" ht="15" customHeight="1" x14ac:dyDescent="0.2">
      <c r="B28" s="134" t="s">
        <v>8</v>
      </c>
      <c r="C28" s="144">
        <v>11</v>
      </c>
      <c r="D28" s="145">
        <f>57922.56+88446.33</f>
        <v>146368.89000000001</v>
      </c>
      <c r="E28" s="93"/>
      <c r="F28" s="79"/>
      <c r="G28" s="79"/>
      <c r="H28" s="79"/>
      <c r="I28" s="79"/>
      <c r="J28" s="79"/>
    </row>
    <row r="29" spans="2:10" ht="15" customHeight="1" x14ac:dyDescent="0.2">
      <c r="B29" s="134" t="s">
        <v>65</v>
      </c>
      <c r="C29" s="144"/>
      <c r="D29" s="145">
        <v>3153.53</v>
      </c>
      <c r="E29" s="28"/>
    </row>
    <row r="30" spans="2:10" ht="15" customHeight="1" x14ac:dyDescent="0.2">
      <c r="B30" s="134"/>
      <c r="C30" s="144"/>
      <c r="D30" s="145"/>
      <c r="E30" s="28"/>
    </row>
    <row r="31" spans="2:10" ht="15" customHeight="1" x14ac:dyDescent="0.2">
      <c r="B31" s="136" t="s">
        <v>26</v>
      </c>
      <c r="C31" s="144"/>
      <c r="D31" s="148">
        <f>SUM(D32:D33)</f>
        <v>6132930.7400000002</v>
      </c>
      <c r="E31" s="28"/>
    </row>
    <row r="32" spans="2:10" ht="15" customHeight="1" x14ac:dyDescent="0.2">
      <c r="B32" s="134" t="s">
        <v>66</v>
      </c>
      <c r="C32" s="144">
        <v>13</v>
      </c>
      <c r="D32" s="145">
        <v>6052735.71</v>
      </c>
      <c r="E32" s="28"/>
    </row>
    <row r="33" spans="2:10" ht="15" customHeight="1" x14ac:dyDescent="0.2">
      <c r="B33" s="134" t="s">
        <v>67</v>
      </c>
      <c r="C33" s="144"/>
      <c r="D33" s="145">
        <v>80195.03</v>
      </c>
      <c r="E33" s="28"/>
    </row>
    <row r="34" spans="2:10" ht="11.25" customHeight="1" x14ac:dyDescent="0.2">
      <c r="B34" s="134"/>
      <c r="C34" s="144"/>
      <c r="D34" s="145"/>
      <c r="E34" s="28"/>
    </row>
    <row r="35" spans="2:10" x14ac:dyDescent="0.2">
      <c r="B35" s="136" t="s">
        <v>55</v>
      </c>
      <c r="C35" s="139"/>
      <c r="D35" s="149">
        <f>+D31+D26</f>
        <v>6605752.2300000004</v>
      </c>
      <c r="E35" s="35"/>
    </row>
    <row r="36" spans="2:10" ht="7.5" customHeight="1" x14ac:dyDescent="0.2">
      <c r="B36" s="136"/>
      <c r="C36" s="139"/>
      <c r="D36" s="150"/>
      <c r="E36" s="35"/>
    </row>
    <row r="37" spans="2:10" x14ac:dyDescent="0.2">
      <c r="B37" s="136" t="s">
        <v>9</v>
      </c>
      <c r="C37" s="144">
        <v>15</v>
      </c>
      <c r="D37" s="145"/>
      <c r="E37" s="28"/>
    </row>
    <row r="38" spans="2:10" x14ac:dyDescent="0.2">
      <c r="B38" s="134" t="s">
        <v>10</v>
      </c>
      <c r="C38" s="144"/>
      <c r="D38" s="151">
        <v>6674875</v>
      </c>
      <c r="E38" s="28"/>
      <c r="F38" s="43"/>
    </row>
    <row r="39" spans="2:10" x14ac:dyDescent="0.2">
      <c r="B39" s="134" t="s">
        <v>201</v>
      </c>
      <c r="C39" s="144"/>
      <c r="D39" s="145">
        <v>0</v>
      </c>
      <c r="E39" s="28"/>
    </row>
    <row r="40" spans="2:10" x14ac:dyDescent="0.2">
      <c r="B40" s="134" t="s">
        <v>68</v>
      </c>
      <c r="C40" s="144"/>
      <c r="D40" s="145">
        <f>225756.04</f>
        <v>225756.04</v>
      </c>
      <c r="E40" s="28"/>
    </row>
    <row r="41" spans="2:10" x14ac:dyDescent="0.2">
      <c r="B41" s="136" t="s">
        <v>56</v>
      </c>
      <c r="C41" s="139"/>
      <c r="D41" s="152">
        <f>SUM(D38:D40)</f>
        <v>6900631.04</v>
      </c>
      <c r="E41" s="28"/>
      <c r="H41" s="43"/>
      <c r="I41" s="43"/>
      <c r="J41" s="43"/>
    </row>
    <row r="42" spans="2:10" ht="8.25" customHeight="1" x14ac:dyDescent="0.2">
      <c r="B42" s="136"/>
      <c r="C42" s="139"/>
      <c r="D42" s="150"/>
      <c r="E42" s="28"/>
    </row>
    <row r="43" spans="2:10" ht="13.5" thickBot="1" x14ac:dyDescent="0.25">
      <c r="B43" s="136" t="s">
        <v>57</v>
      </c>
      <c r="C43" s="139"/>
      <c r="D43" s="153">
        <f>+D35+D41</f>
        <v>13506383.27</v>
      </c>
      <c r="E43" s="35"/>
      <c r="F43" s="126"/>
      <c r="J43" s="43"/>
    </row>
    <row r="44" spans="2:10" ht="6" customHeight="1" thickTop="1" x14ac:dyDescent="0.2">
      <c r="B44" s="134"/>
      <c r="C44" s="139"/>
      <c r="D44" s="150"/>
      <c r="E44" s="35"/>
    </row>
    <row r="45" spans="2:10" x14ac:dyDescent="0.2">
      <c r="B45" s="136" t="s">
        <v>27</v>
      </c>
      <c r="C45" s="139"/>
      <c r="D45" s="154">
        <v>1307</v>
      </c>
      <c r="E45" s="35"/>
    </row>
    <row r="46" spans="2:10" x14ac:dyDescent="0.2">
      <c r="B46" s="136" t="s">
        <v>28</v>
      </c>
      <c r="C46" s="139"/>
      <c r="D46" s="154">
        <v>5357.41</v>
      </c>
      <c r="E46" s="35"/>
    </row>
    <row r="47" spans="2:10" ht="13.5" thickBot="1" x14ac:dyDescent="0.25">
      <c r="B47" s="36"/>
      <c r="C47" s="37"/>
      <c r="D47" s="100"/>
      <c r="E47" s="28"/>
      <c r="F47" s="126"/>
    </row>
    <row r="48" spans="2:10" x14ac:dyDescent="0.2">
      <c r="B48" s="29"/>
      <c r="C48" s="34"/>
      <c r="D48" s="101"/>
      <c r="E48" s="28"/>
    </row>
    <row r="49" spans="2:5" x14ac:dyDescent="0.2">
      <c r="B49" s="1" t="s">
        <v>47</v>
      </c>
    </row>
    <row r="54" spans="2:5" x14ac:dyDescent="0.2">
      <c r="C54" s="13"/>
      <c r="D54" s="102"/>
      <c r="E54" s="14"/>
    </row>
    <row r="55" spans="2:5" ht="12.75" customHeight="1" x14ac:dyDescent="0.2">
      <c r="B55" s="38" t="s">
        <v>187</v>
      </c>
      <c r="C55" s="161" t="s">
        <v>31</v>
      </c>
      <c r="D55" s="161"/>
      <c r="E55" s="16"/>
    </row>
    <row r="56" spans="2:5" x14ac:dyDescent="0.2">
      <c r="B56" s="38" t="s">
        <v>190</v>
      </c>
      <c r="C56" s="161" t="s">
        <v>58</v>
      </c>
      <c r="D56" s="161"/>
      <c r="E56" s="18"/>
    </row>
    <row r="57" spans="2:5" x14ac:dyDescent="0.2">
      <c r="C57" s="20"/>
      <c r="D57" s="103"/>
      <c r="E57" s="18"/>
    </row>
    <row r="58" spans="2:5" x14ac:dyDescent="0.2">
      <c r="C58" s="20"/>
      <c r="D58" s="103"/>
      <c r="E58" s="18"/>
    </row>
    <row r="59" spans="2:5" x14ac:dyDescent="0.2">
      <c r="C59" s="20"/>
      <c r="D59" s="103"/>
      <c r="E59" s="18"/>
    </row>
    <row r="60" spans="2:5" x14ac:dyDescent="0.2">
      <c r="B60" s="19"/>
      <c r="C60" s="20"/>
      <c r="D60" s="103"/>
      <c r="E60" s="18"/>
    </row>
    <row r="61" spans="2:5" x14ac:dyDescent="0.2">
      <c r="B61" s="19"/>
      <c r="C61" s="20"/>
      <c r="D61" s="103"/>
      <c r="E61" s="18"/>
    </row>
    <row r="62" spans="2:5" ht="15" customHeight="1" x14ac:dyDescent="0.2">
      <c r="B62" s="38" t="s">
        <v>29</v>
      </c>
      <c r="C62" s="161" t="s">
        <v>44</v>
      </c>
      <c r="D62" s="161"/>
      <c r="E62" s="22"/>
    </row>
    <row r="63" spans="2:5" ht="15" customHeight="1" x14ac:dyDescent="0.2">
      <c r="B63" s="38" t="s">
        <v>191</v>
      </c>
      <c r="C63" s="161" t="s">
        <v>45</v>
      </c>
      <c r="D63" s="161"/>
      <c r="E63" s="22"/>
    </row>
  </sheetData>
  <mergeCells count="12">
    <mergeCell ref="C63:D63"/>
    <mergeCell ref="B10:D10"/>
    <mergeCell ref="C55:D55"/>
    <mergeCell ref="C56:D56"/>
    <mergeCell ref="C62:D62"/>
    <mergeCell ref="B9:D9"/>
    <mergeCell ref="B3:D3"/>
    <mergeCell ref="B4:D4"/>
    <mergeCell ref="B5:D5"/>
    <mergeCell ref="B7:D7"/>
    <mergeCell ref="B8:D8"/>
    <mergeCell ref="B6:D6"/>
  </mergeCells>
  <printOptions verticalCentered="1"/>
  <pageMargins left="1.299212598425197" right="0.70866141732283472" top="0.74803149606299213" bottom="0.74803149606299213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zoomScaleNormal="100" workbookViewId="0">
      <selection activeCell="F20" sqref="F20"/>
    </sheetView>
  </sheetViews>
  <sheetFormatPr defaultColWidth="11.42578125" defaultRowHeight="12.75" x14ac:dyDescent="0.2"/>
  <cols>
    <col min="1" max="1" width="11.42578125" style="27"/>
    <col min="2" max="2" width="73.85546875" style="27" customWidth="1"/>
    <col min="3" max="3" width="10.85546875" style="27" hidden="1" customWidth="1"/>
    <col min="4" max="4" width="1.7109375" style="29" customWidth="1"/>
    <col min="5" max="5" width="28.7109375" style="29" customWidth="1"/>
    <col min="6" max="7" width="11.42578125" style="27"/>
    <col min="8" max="8" width="19.5703125" style="27" bestFit="1" customWidth="1"/>
    <col min="9" max="16384" width="11.42578125" style="27"/>
  </cols>
  <sheetData>
    <row r="1" spans="2:5" x14ac:dyDescent="0.2">
      <c r="B1" s="108"/>
      <c r="C1" s="108"/>
      <c r="D1" s="104"/>
      <c r="E1" s="104"/>
    </row>
    <row r="3" spans="2:5" x14ac:dyDescent="0.2">
      <c r="B3" s="159" t="s">
        <v>62</v>
      </c>
      <c r="C3" s="159"/>
      <c r="D3" s="159"/>
      <c r="E3" s="159"/>
    </row>
    <row r="4" spans="2:5" x14ac:dyDescent="0.2">
      <c r="B4" s="159" t="s">
        <v>0</v>
      </c>
      <c r="C4" s="159"/>
      <c r="D4" s="159"/>
      <c r="E4" s="159"/>
    </row>
    <row r="5" spans="2:5" x14ac:dyDescent="0.2">
      <c r="B5" s="160" t="s">
        <v>50</v>
      </c>
      <c r="C5" s="160"/>
      <c r="D5" s="160"/>
      <c r="E5" s="160"/>
    </row>
    <row r="6" spans="2:5" x14ac:dyDescent="0.2">
      <c r="B6" s="160" t="s">
        <v>51</v>
      </c>
      <c r="C6" s="160"/>
      <c r="D6" s="160"/>
      <c r="E6" s="160"/>
    </row>
    <row r="7" spans="2:5" x14ac:dyDescent="0.2">
      <c r="B7" s="158" t="s">
        <v>1</v>
      </c>
      <c r="C7" s="158"/>
      <c r="D7" s="158"/>
      <c r="E7" s="158"/>
    </row>
    <row r="8" spans="2:5" x14ac:dyDescent="0.2">
      <c r="B8" s="159" t="s">
        <v>59</v>
      </c>
      <c r="C8" s="159"/>
      <c r="D8" s="159"/>
      <c r="E8" s="159"/>
    </row>
    <row r="9" spans="2:5" x14ac:dyDescent="0.2">
      <c r="B9" s="158" t="s">
        <v>215</v>
      </c>
      <c r="C9" s="158"/>
      <c r="D9" s="158"/>
      <c r="E9" s="158"/>
    </row>
    <row r="10" spans="2:5" ht="13.5" thickBot="1" x14ac:dyDescent="0.25">
      <c r="B10" s="162" t="s">
        <v>2</v>
      </c>
      <c r="C10" s="162"/>
      <c r="D10" s="162"/>
      <c r="E10" s="162"/>
    </row>
    <row r="11" spans="2:5" x14ac:dyDescent="0.2">
      <c r="B11" s="43"/>
      <c r="C11" s="43"/>
      <c r="D11" s="94"/>
      <c r="E11" s="94"/>
    </row>
    <row r="12" spans="2:5" x14ac:dyDescent="0.2">
      <c r="B12" s="43"/>
      <c r="C12" s="31" t="s">
        <v>17</v>
      </c>
      <c r="D12" s="82"/>
      <c r="E12" s="156">
        <v>44286</v>
      </c>
    </row>
    <row r="13" spans="2:5" x14ac:dyDescent="0.2">
      <c r="B13" s="43"/>
      <c r="C13" s="82"/>
      <c r="D13" s="82"/>
      <c r="E13" s="82"/>
    </row>
    <row r="14" spans="2:5" x14ac:dyDescent="0.2">
      <c r="B14" s="44" t="s">
        <v>11</v>
      </c>
      <c r="C14" s="44"/>
      <c r="D14" s="86"/>
      <c r="E14" s="83">
        <f>+E15+E16</f>
        <v>258287.78</v>
      </c>
    </row>
    <row r="15" spans="2:5" x14ac:dyDescent="0.2">
      <c r="B15" s="43" t="s">
        <v>12</v>
      </c>
      <c r="C15" s="45" t="s">
        <v>70</v>
      </c>
      <c r="D15" s="105"/>
      <c r="E15" s="80">
        <v>1292.8499999999999</v>
      </c>
    </row>
    <row r="16" spans="2:5" x14ac:dyDescent="0.2">
      <c r="B16" s="43" t="s">
        <v>69</v>
      </c>
      <c r="C16" s="45">
        <v>17</v>
      </c>
      <c r="D16" s="105"/>
      <c r="E16" s="80">
        <v>256994.93</v>
      </c>
    </row>
    <row r="17" spans="2:10" ht="6.75" customHeight="1" x14ac:dyDescent="0.2">
      <c r="B17" s="43"/>
      <c r="C17" s="43"/>
      <c r="D17" s="94"/>
      <c r="E17" s="94"/>
    </row>
    <row r="18" spans="2:10" x14ac:dyDescent="0.2">
      <c r="B18" s="46" t="s">
        <v>13</v>
      </c>
      <c r="C18" s="44"/>
      <c r="D18" s="86"/>
      <c r="E18" s="81">
        <f>SUM(E19:E21)</f>
        <v>55406.119999999995</v>
      </c>
    </row>
    <row r="19" spans="2:10" ht="17.25" customHeight="1" x14ac:dyDescent="0.2">
      <c r="B19" s="47" t="s">
        <v>14</v>
      </c>
      <c r="C19" s="45">
        <v>18</v>
      </c>
      <c r="D19" s="105"/>
      <c r="E19" s="127">
        <v>993.4</v>
      </c>
    </row>
    <row r="20" spans="2:10" ht="18" customHeight="1" x14ac:dyDescent="0.2">
      <c r="B20" s="43" t="s">
        <v>15</v>
      </c>
      <c r="C20" s="48">
        <v>20</v>
      </c>
      <c r="D20" s="106"/>
      <c r="E20" s="128">
        <v>34252.17</v>
      </c>
      <c r="I20" s="49"/>
      <c r="J20" s="49"/>
    </row>
    <row r="21" spans="2:10" ht="18" customHeight="1" x14ac:dyDescent="0.2">
      <c r="B21" s="43" t="s">
        <v>32</v>
      </c>
      <c r="C21" s="48">
        <v>21</v>
      </c>
      <c r="D21" s="106"/>
      <c r="E21" s="128">
        <v>20160.55</v>
      </c>
      <c r="I21" s="49"/>
      <c r="J21" s="49"/>
    </row>
    <row r="22" spans="2:10" ht="8.25" customHeight="1" x14ac:dyDescent="0.2">
      <c r="B22" s="43"/>
      <c r="C22" s="43"/>
      <c r="D22" s="94"/>
      <c r="E22" s="94"/>
      <c r="I22" s="49"/>
      <c r="J22" s="49"/>
    </row>
    <row r="23" spans="2:10" ht="15" customHeight="1" x14ac:dyDescent="0.2">
      <c r="B23" s="44" t="s">
        <v>18</v>
      </c>
      <c r="C23" s="44"/>
      <c r="D23" s="86"/>
      <c r="E23" s="84">
        <f>+E14-E18</f>
        <v>202881.66</v>
      </c>
      <c r="I23" s="49"/>
      <c r="J23" s="49"/>
    </row>
    <row r="24" spans="2:10" ht="15" customHeight="1" x14ac:dyDescent="0.2">
      <c r="B24" s="43" t="s">
        <v>33</v>
      </c>
      <c r="C24" s="48">
        <v>13</v>
      </c>
      <c r="D24" s="106"/>
      <c r="E24" s="101">
        <v>114353.13</v>
      </c>
      <c r="I24" s="49"/>
      <c r="J24" s="49"/>
    </row>
    <row r="25" spans="2:10" ht="18.75" customHeight="1" x14ac:dyDescent="0.2">
      <c r="B25" s="27" t="s">
        <v>177</v>
      </c>
      <c r="C25" s="30">
        <v>22</v>
      </c>
      <c r="D25" s="34"/>
      <c r="E25" s="101">
        <v>82.2</v>
      </c>
      <c r="H25" s="50"/>
      <c r="I25" s="49"/>
      <c r="J25" s="49"/>
    </row>
    <row r="26" spans="2:10" x14ac:dyDescent="0.2">
      <c r="B26" s="44" t="s">
        <v>34</v>
      </c>
      <c r="C26" s="44"/>
      <c r="D26" s="86"/>
      <c r="E26" s="85">
        <f>+E23-E24-E25</f>
        <v>88446.33</v>
      </c>
    </row>
    <row r="27" spans="2:10" ht="22.5" customHeight="1" x14ac:dyDescent="0.2">
      <c r="B27" s="44" t="s">
        <v>35</v>
      </c>
      <c r="C27" s="44"/>
      <c r="D27" s="86"/>
      <c r="E27" s="86"/>
    </row>
    <row r="28" spans="2:10" ht="15.75" customHeight="1" x14ac:dyDescent="0.2">
      <c r="B28" s="43" t="s">
        <v>206</v>
      </c>
      <c r="C28" s="44"/>
      <c r="D28" s="86"/>
      <c r="E28" s="94">
        <v>0</v>
      </c>
    </row>
    <row r="29" spans="2:10" ht="3" customHeight="1" x14ac:dyDescent="0.2">
      <c r="B29" s="43"/>
      <c r="C29" s="44"/>
      <c r="D29" s="86"/>
      <c r="E29" s="86"/>
    </row>
    <row r="30" spans="2:10" ht="15.75" customHeight="1" thickBot="1" x14ac:dyDescent="0.25">
      <c r="B30" s="44" t="s">
        <v>16</v>
      </c>
      <c r="C30" s="44"/>
      <c r="D30" s="86"/>
      <c r="E30" s="87">
        <f>E26+E28</f>
        <v>88446.33</v>
      </c>
      <c r="G30" s="51"/>
    </row>
    <row r="31" spans="2:10" ht="23.25" thickTop="1" x14ac:dyDescent="0.2">
      <c r="B31" s="97" t="s">
        <v>200</v>
      </c>
      <c r="C31" s="95"/>
      <c r="D31" s="107"/>
      <c r="E31" s="107">
        <f>E35</f>
        <v>67.671254781943389</v>
      </c>
    </row>
    <row r="32" spans="2:10" ht="13.5" thickBot="1" x14ac:dyDescent="0.25">
      <c r="B32" s="52"/>
      <c r="C32" s="52"/>
      <c r="D32" s="94"/>
      <c r="E32" s="52"/>
    </row>
    <row r="34" spans="2:13" ht="15" x14ac:dyDescent="0.25">
      <c r="B34" s="68" t="s">
        <v>71</v>
      </c>
      <c r="C34" s="29"/>
    </row>
    <row r="35" spans="2:13" x14ac:dyDescent="0.2">
      <c r="B35" s="29" t="s">
        <v>72</v>
      </c>
      <c r="C35" s="49"/>
      <c r="E35" s="94">
        <f>E30/E36</f>
        <v>67.671254781943389</v>
      </c>
    </row>
    <row r="36" spans="2:13" x14ac:dyDescent="0.2">
      <c r="B36" s="29" t="s">
        <v>73</v>
      </c>
      <c r="C36" s="29"/>
      <c r="E36" s="94">
        <v>1307</v>
      </c>
    </row>
    <row r="39" spans="2:13" x14ac:dyDescent="0.2">
      <c r="B39" s="1"/>
      <c r="C39" s="30"/>
      <c r="D39" s="34"/>
      <c r="E39" s="34"/>
    </row>
    <row r="40" spans="2:13" x14ac:dyDescent="0.2">
      <c r="C40" s="30"/>
      <c r="D40" s="34"/>
      <c r="E40" s="34"/>
    </row>
    <row r="41" spans="2:13" x14ac:dyDescent="0.2">
      <c r="C41" s="30"/>
      <c r="D41" s="34"/>
      <c r="E41" s="34"/>
    </row>
    <row r="42" spans="2:13" x14ac:dyDescent="0.2">
      <c r="C42" s="30"/>
      <c r="D42" s="34"/>
      <c r="E42" s="34"/>
    </row>
    <row r="43" spans="2:13" x14ac:dyDescent="0.2">
      <c r="C43" s="30"/>
      <c r="D43" s="34"/>
      <c r="E43" s="34"/>
    </row>
    <row r="44" spans="2:13" x14ac:dyDescent="0.2">
      <c r="B44" s="38" t="s">
        <v>187</v>
      </c>
      <c r="C44" s="161" t="s">
        <v>31</v>
      </c>
      <c r="D44" s="161"/>
      <c r="E44" s="161"/>
      <c r="F44" s="17"/>
      <c r="G44" s="17"/>
      <c r="H44" s="17"/>
    </row>
    <row r="45" spans="2:13" x14ac:dyDescent="0.2">
      <c r="B45" s="38" t="s">
        <v>188</v>
      </c>
      <c r="C45" s="161" t="s">
        <v>58</v>
      </c>
      <c r="D45" s="161"/>
      <c r="E45" s="161"/>
      <c r="F45" s="21"/>
      <c r="G45" s="15"/>
      <c r="H45" s="15"/>
      <c r="I45" s="19"/>
      <c r="J45" s="19"/>
      <c r="K45" s="19"/>
      <c r="L45" s="19"/>
      <c r="M45" s="19"/>
    </row>
    <row r="46" spans="2:13" x14ac:dyDescent="0.2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x14ac:dyDescent="0.2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x14ac:dyDescent="0.2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x14ac:dyDescent="0.2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x14ac:dyDescent="0.2">
      <c r="B50" s="19"/>
      <c r="C50" s="20"/>
      <c r="D50" s="20"/>
      <c r="E50" s="20"/>
      <c r="F50" s="21"/>
      <c r="G50" s="15"/>
      <c r="H50" s="15"/>
      <c r="I50" s="163"/>
      <c r="J50" s="163"/>
      <c r="K50" s="163"/>
      <c r="L50" s="163"/>
      <c r="M50" s="163"/>
    </row>
    <row r="51" spans="2:13" x14ac:dyDescent="0.2">
      <c r="B51" s="38" t="s">
        <v>29</v>
      </c>
      <c r="C51" s="161" t="s">
        <v>44</v>
      </c>
      <c r="D51" s="161"/>
      <c r="E51" s="161"/>
      <c r="F51" s="23"/>
      <c r="G51" s="23"/>
      <c r="H51" s="23"/>
      <c r="J51" s="17"/>
      <c r="K51" s="17"/>
      <c r="L51" s="17"/>
      <c r="M51" s="17"/>
    </row>
    <row r="52" spans="2:13" ht="15" customHeight="1" x14ac:dyDescent="0.2">
      <c r="B52" s="38" t="s">
        <v>189</v>
      </c>
      <c r="C52" s="161" t="s">
        <v>45</v>
      </c>
      <c r="D52" s="161"/>
      <c r="E52" s="161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I50:M50"/>
    <mergeCell ref="C51:E51"/>
    <mergeCell ref="B3:E3"/>
    <mergeCell ref="B4:E4"/>
    <mergeCell ref="B5:E5"/>
    <mergeCell ref="B6:E6"/>
    <mergeCell ref="B7:E7"/>
    <mergeCell ref="B8:E8"/>
    <mergeCell ref="C52:E52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25"/>
      <c r="F1" s="3"/>
      <c r="G1" s="3"/>
    </row>
    <row r="3" spans="1:14" ht="15" x14ac:dyDescent="0.25">
      <c r="A3" s="164" t="s">
        <v>62</v>
      </c>
      <c r="B3" s="164"/>
      <c r="C3" s="164"/>
      <c r="D3" s="164"/>
      <c r="E3" s="164"/>
      <c r="F3" s="164"/>
      <c r="G3" s="164"/>
    </row>
    <row r="4" spans="1:14" x14ac:dyDescent="0.2">
      <c r="A4" s="159" t="s">
        <v>0</v>
      </c>
      <c r="B4" s="159"/>
      <c r="C4" s="159"/>
      <c r="D4" s="159"/>
      <c r="E4" s="159"/>
      <c r="F4" s="159"/>
      <c r="G4" s="159"/>
    </row>
    <row r="5" spans="1:14" ht="15" customHeight="1" x14ac:dyDescent="0.2">
      <c r="A5" s="160" t="s">
        <v>50</v>
      </c>
      <c r="B5" s="160"/>
      <c r="C5" s="160"/>
      <c r="D5" s="160"/>
      <c r="E5" s="160"/>
      <c r="F5" s="160"/>
      <c r="G5" s="160"/>
    </row>
    <row r="6" spans="1:14" ht="15" customHeight="1" x14ac:dyDescent="0.2">
      <c r="A6" s="160" t="s">
        <v>51</v>
      </c>
      <c r="B6" s="160"/>
      <c r="C6" s="160"/>
      <c r="D6" s="160"/>
      <c r="E6" s="160"/>
      <c r="F6" s="160"/>
      <c r="G6" s="160"/>
    </row>
    <row r="7" spans="1:14" x14ac:dyDescent="0.2">
      <c r="A7" s="158" t="s">
        <v>1</v>
      </c>
      <c r="B7" s="158"/>
      <c r="C7" s="158"/>
      <c r="D7" s="158"/>
      <c r="E7" s="158"/>
      <c r="F7" s="158"/>
      <c r="G7" s="158"/>
    </row>
    <row r="8" spans="1:14" ht="15" x14ac:dyDescent="0.25">
      <c r="A8" s="164" t="s">
        <v>60</v>
      </c>
      <c r="B8" s="164"/>
      <c r="C8" s="164"/>
      <c r="D8" s="164"/>
      <c r="E8" s="164"/>
      <c r="F8" s="164"/>
      <c r="G8" s="164"/>
    </row>
    <row r="9" spans="1:14" x14ac:dyDescent="0.2">
      <c r="A9" s="158" t="s">
        <v>203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</row>
    <row r="10" spans="1:14" ht="15" thickBot="1" x14ac:dyDescent="0.25">
      <c r="A10" s="162" t="s">
        <v>2</v>
      </c>
      <c r="B10" s="162"/>
      <c r="C10" s="162"/>
      <c r="D10" s="162"/>
      <c r="E10" s="162"/>
      <c r="F10" s="162"/>
      <c r="G10" s="162"/>
    </row>
    <row r="11" spans="1:14" x14ac:dyDescent="0.2">
      <c r="A11" s="39"/>
      <c r="B11" s="39"/>
      <c r="C11" s="39"/>
      <c r="D11" s="39"/>
      <c r="E11" s="39"/>
      <c r="F11" s="39"/>
      <c r="G11" s="39"/>
    </row>
    <row r="12" spans="1:14" ht="30" x14ac:dyDescent="0.25">
      <c r="A12" s="53" t="s">
        <v>22</v>
      </c>
      <c r="B12" s="7" t="s">
        <v>17</v>
      </c>
      <c r="C12" s="54" t="s">
        <v>19</v>
      </c>
      <c r="D12" s="55" t="s">
        <v>208</v>
      </c>
      <c r="E12" s="55" t="s">
        <v>209</v>
      </c>
      <c r="F12" s="54" t="s">
        <v>20</v>
      </c>
      <c r="G12" s="54" t="s">
        <v>21</v>
      </c>
    </row>
    <row r="13" spans="1:14" s="8" customFormat="1" ht="15" x14ac:dyDescent="0.25">
      <c r="A13" s="3" t="s">
        <v>178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ht="15" x14ac:dyDescent="0.25">
      <c r="A14" s="59" t="s">
        <v>36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ht="15" x14ac:dyDescent="0.25">
      <c r="A15" s="59" t="s">
        <v>37</v>
      </c>
      <c r="B15" s="56"/>
      <c r="C15" s="60"/>
      <c r="D15" s="41"/>
      <c r="E15" s="41"/>
      <c r="F15" s="41"/>
      <c r="G15" s="58">
        <f t="shared" si="0"/>
        <v>0</v>
      </c>
    </row>
    <row r="16" spans="1:14" ht="15" x14ac:dyDescent="0.25">
      <c r="A16" s="59" t="s">
        <v>38</v>
      </c>
      <c r="B16" s="56"/>
      <c r="C16" s="60"/>
      <c r="D16" s="41"/>
      <c r="E16" s="41"/>
      <c r="F16" s="41"/>
      <c r="G16" s="58">
        <f t="shared" si="0"/>
        <v>0</v>
      </c>
    </row>
    <row r="17" spans="1:15" ht="15" x14ac:dyDescent="0.25">
      <c r="A17" s="59" t="s">
        <v>39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ht="15" x14ac:dyDescent="0.25">
      <c r="A18" s="59" t="s">
        <v>173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ht="15" x14ac:dyDescent="0.25">
      <c r="A19" s="59" t="s">
        <v>174</v>
      </c>
      <c r="B19" s="56"/>
      <c r="C19" s="62"/>
      <c r="D19" s="41"/>
      <c r="E19" s="41"/>
      <c r="F19" s="41"/>
      <c r="G19" s="58">
        <f t="shared" si="0"/>
        <v>0</v>
      </c>
    </row>
    <row r="20" spans="1:15" ht="15" x14ac:dyDescent="0.25">
      <c r="A20" s="69" t="s">
        <v>175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ht="15" x14ac:dyDescent="0.25">
      <c r="A21" s="59" t="s">
        <v>40</v>
      </c>
      <c r="B21" s="56"/>
      <c r="C21" s="60"/>
      <c r="D21" s="41"/>
      <c r="E21" s="41"/>
      <c r="F21" s="41"/>
      <c r="G21" s="58">
        <f>SUM(C21:F21)</f>
        <v>0</v>
      </c>
    </row>
    <row r="22" spans="1:15" ht="15" x14ac:dyDescent="0.25">
      <c r="A22" s="59" t="s">
        <v>176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5.75" thickBot="1" x14ac:dyDescent="0.3">
      <c r="A23" s="64" t="s">
        <v>172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ht="15" x14ac:dyDescent="0.25">
      <c r="A24" s="27" t="s">
        <v>39</v>
      </c>
      <c r="C24" s="39">
        <f>2639875+40135</f>
        <v>2680010</v>
      </c>
      <c r="G24" s="58">
        <f t="shared" ref="G24:G31" si="3">SUM(C24:F24)</f>
        <v>2680010</v>
      </c>
    </row>
    <row r="25" spans="1:15" ht="15" x14ac:dyDescent="0.25">
      <c r="A25" s="27" t="s">
        <v>173</v>
      </c>
      <c r="G25" s="58">
        <f t="shared" si="3"/>
        <v>0</v>
      </c>
    </row>
    <row r="26" spans="1:15" ht="15" x14ac:dyDescent="0.25">
      <c r="A26" s="27" t="s">
        <v>174</v>
      </c>
      <c r="G26" s="58">
        <f t="shared" si="3"/>
        <v>0</v>
      </c>
    </row>
    <row r="27" spans="1:15" ht="15" x14ac:dyDescent="0.25">
      <c r="A27" s="27" t="s">
        <v>175</v>
      </c>
      <c r="D27" s="39">
        <v>-317693.08</v>
      </c>
      <c r="E27" s="39"/>
      <c r="G27" s="58">
        <f t="shared" si="3"/>
        <v>-317693.08</v>
      </c>
    </row>
    <row r="28" spans="1:15" ht="15" x14ac:dyDescent="0.25">
      <c r="A28" s="27" t="s">
        <v>40</v>
      </c>
      <c r="G28" s="58">
        <f t="shared" si="3"/>
        <v>0</v>
      </c>
    </row>
    <row r="29" spans="1:15" ht="15" x14ac:dyDescent="0.25">
      <c r="A29" s="27" t="s">
        <v>207</v>
      </c>
      <c r="E29" s="89">
        <v>225756.04</v>
      </c>
      <c r="F29" s="89"/>
      <c r="G29" s="58">
        <f t="shared" si="3"/>
        <v>225756.04</v>
      </c>
    </row>
    <row r="30" spans="1:15" ht="15" x14ac:dyDescent="0.25">
      <c r="A30" s="27" t="s">
        <v>176</v>
      </c>
      <c r="D30" s="89">
        <v>321053.83</v>
      </c>
      <c r="E30" s="89"/>
      <c r="G30" s="58">
        <f t="shared" si="3"/>
        <v>321053.83</v>
      </c>
    </row>
    <row r="31" spans="1:15" ht="15.75" thickBot="1" x14ac:dyDescent="0.3">
      <c r="A31" s="64" t="s">
        <v>210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9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2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2">
      <c r="A33" s="1" t="s">
        <v>47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B34" s="6"/>
      <c r="D34" s="39"/>
      <c r="G34" s="39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38" t="s">
        <v>187</v>
      </c>
      <c r="C40" s="165" t="s">
        <v>194</v>
      </c>
      <c r="D40" s="165"/>
      <c r="E40" s="165"/>
      <c r="F40" s="165"/>
      <c r="G40" s="165"/>
    </row>
    <row r="41" spans="1:15" ht="15" customHeight="1" x14ac:dyDescent="0.2">
      <c r="A41" s="2" t="s">
        <v>192</v>
      </c>
      <c r="C41" s="165" t="s">
        <v>195</v>
      </c>
      <c r="D41" s="165"/>
      <c r="E41" s="165"/>
      <c r="F41" s="165"/>
      <c r="G41" s="165"/>
      <c r="H41" s="19"/>
      <c r="I41" s="19"/>
      <c r="J41" s="19"/>
      <c r="K41" s="19"/>
      <c r="L41" s="19"/>
    </row>
    <row r="42" spans="1:15" x14ac:dyDescent="0.2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2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2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2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2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2">
      <c r="A47" s="19"/>
      <c r="D47" s="20"/>
      <c r="E47" s="20"/>
      <c r="F47" s="21"/>
      <c r="G47" s="15"/>
      <c r="H47" s="163"/>
      <c r="I47" s="163"/>
      <c r="J47" s="163"/>
      <c r="K47" s="163"/>
      <c r="L47" s="163"/>
    </row>
    <row r="48" spans="1:15" ht="15" customHeight="1" x14ac:dyDescent="0.2">
      <c r="A48" s="2" t="s">
        <v>29</v>
      </c>
      <c r="C48" s="165" t="s">
        <v>196</v>
      </c>
      <c r="D48" s="165"/>
      <c r="E48" s="165"/>
      <c r="F48" s="165"/>
      <c r="G48" s="165"/>
      <c r="I48" s="17"/>
      <c r="J48" s="17"/>
      <c r="K48" s="17"/>
      <c r="L48" s="17"/>
    </row>
    <row r="49" spans="1:12" ht="15" customHeight="1" x14ac:dyDescent="0.2">
      <c r="A49" s="2" t="s">
        <v>193</v>
      </c>
      <c r="C49" s="165" t="s">
        <v>197</v>
      </c>
      <c r="D49" s="165"/>
      <c r="E49" s="165"/>
      <c r="F49" s="165"/>
      <c r="G49" s="165"/>
      <c r="H49" s="23"/>
      <c r="I49" s="23"/>
      <c r="J49" s="23"/>
      <c r="K49" s="15"/>
      <c r="L49" s="15"/>
    </row>
  </sheetData>
  <mergeCells count="15">
    <mergeCell ref="C41:G41"/>
    <mergeCell ref="C48:G48"/>
    <mergeCell ref="C49:G49"/>
    <mergeCell ref="H9:K9"/>
    <mergeCell ref="A10:G10"/>
    <mergeCell ref="H47:L47"/>
    <mergeCell ref="C40:G40"/>
    <mergeCell ref="L9:N9"/>
    <mergeCell ref="A9:G9"/>
    <mergeCell ref="A8:G8"/>
    <mergeCell ref="A4:G4"/>
    <mergeCell ref="A7:G7"/>
    <mergeCell ref="A3:G3"/>
    <mergeCell ref="A5:G5"/>
    <mergeCell ref="A6:G6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109"/>
      <c r="B1" s="4"/>
      <c r="C1" s="4"/>
      <c r="D1" s="4"/>
      <c r="E1" s="4"/>
      <c r="F1" s="4"/>
    </row>
    <row r="2" spans="1:12" ht="15" x14ac:dyDescent="0.25">
      <c r="A2" s="109"/>
      <c r="B2" s="4"/>
      <c r="C2" s="4"/>
      <c r="D2" s="4"/>
      <c r="E2" s="4"/>
      <c r="F2" s="4"/>
    </row>
    <row r="3" spans="1:12" ht="15" x14ac:dyDescent="0.25">
      <c r="A3" s="164" t="s">
        <v>62</v>
      </c>
      <c r="B3" s="164"/>
      <c r="C3" s="164"/>
      <c r="D3" s="164"/>
      <c r="E3" s="164"/>
      <c r="F3" s="164"/>
    </row>
    <row r="4" spans="1:12" x14ac:dyDescent="0.2">
      <c r="A4" s="159" t="s">
        <v>0</v>
      </c>
      <c r="B4" s="159"/>
      <c r="C4" s="159"/>
      <c r="D4" s="159"/>
      <c r="E4" s="159"/>
      <c r="F4" s="159"/>
    </row>
    <row r="5" spans="1:12" x14ac:dyDescent="0.2">
      <c r="A5" s="159" t="s">
        <v>50</v>
      </c>
      <c r="B5" s="159"/>
      <c r="C5" s="159"/>
      <c r="D5" s="159"/>
      <c r="E5" s="159"/>
      <c r="F5" s="159"/>
    </row>
    <row r="6" spans="1:12" ht="14.25" customHeight="1" x14ac:dyDescent="0.2">
      <c r="A6" s="159" t="s">
        <v>51</v>
      </c>
      <c r="B6" s="159"/>
      <c r="C6" s="159"/>
      <c r="D6" s="159"/>
      <c r="E6" s="159"/>
      <c r="F6" s="159"/>
      <c r="G6" s="67"/>
      <c r="H6" s="67"/>
      <c r="I6" s="67"/>
    </row>
    <row r="7" spans="1:12" x14ac:dyDescent="0.2">
      <c r="A7" s="158" t="s">
        <v>1</v>
      </c>
      <c r="B7" s="158"/>
      <c r="C7" s="158"/>
      <c r="D7" s="158"/>
      <c r="E7" s="158"/>
      <c r="F7" s="158"/>
    </row>
    <row r="8" spans="1:12" ht="15" x14ac:dyDescent="0.25">
      <c r="A8" s="164" t="s">
        <v>61</v>
      </c>
      <c r="B8" s="164"/>
      <c r="C8" s="164"/>
      <c r="D8" s="164"/>
      <c r="E8" s="164"/>
      <c r="F8" s="164"/>
    </row>
    <row r="9" spans="1:12" ht="17.25" customHeight="1" x14ac:dyDescent="0.2">
      <c r="A9" s="158" t="s">
        <v>212</v>
      </c>
      <c r="B9" s="158"/>
      <c r="C9" s="158"/>
      <c r="D9" s="158"/>
      <c r="E9" s="158"/>
      <c r="F9" s="158"/>
      <c r="G9" s="27"/>
      <c r="H9" s="27"/>
      <c r="I9" s="27"/>
    </row>
    <row r="10" spans="1:12" ht="17.25" customHeight="1" thickBot="1" x14ac:dyDescent="0.25">
      <c r="A10" s="162" t="s">
        <v>2</v>
      </c>
      <c r="B10" s="162"/>
      <c r="C10" s="162"/>
      <c r="D10" s="162"/>
      <c r="E10" s="162"/>
      <c r="F10" s="162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110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179</v>
      </c>
      <c r="C15" s="131">
        <v>6070.66</v>
      </c>
      <c r="E15" s="111">
        <v>2159.75</v>
      </c>
      <c r="G15" s="112"/>
      <c r="H15" s="113"/>
      <c r="I15" s="113"/>
      <c r="J15" s="114"/>
    </row>
    <row r="16" spans="1:12" x14ac:dyDescent="0.2">
      <c r="A16" s="5" t="s">
        <v>180</v>
      </c>
      <c r="C16" s="131">
        <v>16303.039999999997</v>
      </c>
      <c r="E16" s="111">
        <v>63891.99</v>
      </c>
      <c r="G16" s="112"/>
      <c r="H16" s="113"/>
      <c r="I16" s="113"/>
      <c r="J16" s="114"/>
    </row>
    <row r="17" spans="1:10" ht="12.75" customHeight="1" x14ac:dyDescent="0.2">
      <c r="A17" s="5" t="s">
        <v>181</v>
      </c>
      <c r="C17" s="131">
        <v>548851.86</v>
      </c>
      <c r="E17" s="39">
        <v>430352.11</v>
      </c>
      <c r="G17" s="112"/>
      <c r="H17" s="113"/>
      <c r="I17" s="113"/>
      <c r="J17" s="114"/>
    </row>
    <row r="18" spans="1:10" ht="12.75" customHeight="1" x14ac:dyDescent="0.2">
      <c r="A18" s="5" t="s">
        <v>182</v>
      </c>
      <c r="C18" s="131">
        <v>-54241.79</v>
      </c>
      <c r="E18" s="39">
        <v>-21883.81</v>
      </c>
      <c r="G18" s="112"/>
      <c r="H18" s="113"/>
      <c r="I18" s="113"/>
      <c r="J18" s="114"/>
    </row>
    <row r="19" spans="1:10" ht="12.75" customHeight="1" x14ac:dyDescent="0.2">
      <c r="A19" s="5" t="s">
        <v>183</v>
      </c>
      <c r="C19" s="131">
        <v>-280789.87</v>
      </c>
      <c r="E19" s="39">
        <v>-55433.32</v>
      </c>
      <c r="G19" s="112"/>
      <c r="H19" s="113"/>
      <c r="I19" s="113"/>
      <c r="J19" s="114"/>
    </row>
    <row r="20" spans="1:10" ht="13.5" customHeight="1" x14ac:dyDescent="0.2">
      <c r="A20" s="5" t="s">
        <v>184</v>
      </c>
      <c r="C20" s="131">
        <v>-81027.3</v>
      </c>
      <c r="E20" s="115">
        <v>-38016.159999999996</v>
      </c>
      <c r="H20" s="113"/>
      <c r="I20" s="113"/>
      <c r="J20" s="113"/>
    </row>
    <row r="21" spans="1:10" ht="15.75" customHeight="1" x14ac:dyDescent="0.25">
      <c r="A21" s="8" t="s">
        <v>49</v>
      </c>
      <c r="C21" s="88">
        <f>SUM(C15:C20)</f>
        <v>155166.59999999998</v>
      </c>
      <c r="E21" s="88">
        <f>SUM(E15:E20)</f>
        <v>381070.56</v>
      </c>
      <c r="H21" s="113"/>
      <c r="I21" s="113"/>
      <c r="J21" s="113"/>
    </row>
    <row r="22" spans="1:10" ht="13.5" customHeight="1" x14ac:dyDescent="0.25">
      <c r="B22" s="4"/>
      <c r="C22" s="4"/>
      <c r="D22" s="4"/>
      <c r="E22" s="4"/>
      <c r="F22" s="4"/>
      <c r="G22" s="112"/>
      <c r="J22" s="113"/>
    </row>
    <row r="23" spans="1:10" ht="15" x14ac:dyDescent="0.25">
      <c r="A23" s="8" t="s">
        <v>42</v>
      </c>
      <c r="J23" s="113"/>
    </row>
    <row r="24" spans="1:10" ht="15" x14ac:dyDescent="0.25">
      <c r="A24" s="5" t="s">
        <v>185</v>
      </c>
      <c r="B24" s="9"/>
      <c r="C24" s="132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25">
      <c r="A25" s="8" t="s">
        <v>48</v>
      </c>
      <c r="C25" s="91">
        <f>SUM(C24)</f>
        <v>-5017916.9099999992</v>
      </c>
      <c r="E25" s="91">
        <f>SUM(E24)</f>
        <v>-7957519.9100000001</v>
      </c>
      <c r="H25" s="116"/>
    </row>
    <row r="26" spans="1:10" ht="15" customHeight="1" x14ac:dyDescent="0.25">
      <c r="A26" s="8"/>
    </row>
    <row r="27" spans="1:10" ht="15" customHeight="1" x14ac:dyDescent="0.25">
      <c r="A27" s="8" t="s">
        <v>43</v>
      </c>
      <c r="H27" s="113"/>
      <c r="I27" s="113"/>
      <c r="J27" s="113"/>
    </row>
    <row r="28" spans="1:10" x14ac:dyDescent="0.2">
      <c r="A28" s="5" t="s">
        <v>186</v>
      </c>
      <c r="C28" s="131">
        <v>2680010</v>
      </c>
      <c r="E28" s="111">
        <v>4035000</v>
      </c>
      <c r="H28" s="113"/>
      <c r="I28" s="113"/>
      <c r="J28" s="113"/>
    </row>
    <row r="29" spans="1:10" ht="15" x14ac:dyDescent="0.25">
      <c r="A29" s="5" t="s">
        <v>198</v>
      </c>
      <c r="B29" s="4"/>
      <c r="C29" s="131">
        <v>2500000.0000000005</v>
      </c>
      <c r="D29" s="4"/>
      <c r="E29" s="130">
        <v>4000000</v>
      </c>
      <c r="F29" s="4"/>
      <c r="G29" s="117"/>
      <c r="H29" s="113"/>
      <c r="I29" s="113"/>
      <c r="J29" s="113"/>
    </row>
    <row r="30" spans="1:10" ht="15" x14ac:dyDescent="0.25">
      <c r="A30" s="5" t="s">
        <v>199</v>
      </c>
      <c r="B30" s="4"/>
      <c r="C30" s="131">
        <v>-96771.289999999979</v>
      </c>
      <c r="D30" s="4"/>
      <c r="E30" s="39">
        <v>-23358.97</v>
      </c>
      <c r="F30" s="4"/>
      <c r="G30" s="117"/>
      <c r="H30" s="113"/>
      <c r="I30" s="113"/>
      <c r="J30" s="113"/>
    </row>
    <row r="31" spans="1:10" ht="15" x14ac:dyDescent="0.25">
      <c r="A31" s="5" t="s">
        <v>211</v>
      </c>
      <c r="B31" s="4"/>
      <c r="C31" s="131">
        <v>-317693.08</v>
      </c>
      <c r="D31" s="4"/>
      <c r="E31" s="39">
        <v>0</v>
      </c>
      <c r="F31" s="4"/>
      <c r="G31" s="117"/>
      <c r="H31" s="113"/>
      <c r="I31" s="113"/>
      <c r="J31" s="113"/>
    </row>
    <row r="32" spans="1:10" ht="15" x14ac:dyDescent="0.25">
      <c r="A32" s="8" t="s">
        <v>204</v>
      </c>
      <c r="C32" s="88">
        <f>SUM(C28:C31)</f>
        <v>4765545.63</v>
      </c>
      <c r="E32" s="88">
        <f>SUM(E28:E31)</f>
        <v>8011641.0300000003</v>
      </c>
      <c r="H32" s="39"/>
      <c r="I32" s="113"/>
      <c r="J32" s="113"/>
    </row>
    <row r="33" spans="1:14" x14ac:dyDescent="0.2">
      <c r="H33" s="113"/>
      <c r="I33" s="113"/>
      <c r="J33" s="113"/>
    </row>
    <row r="34" spans="1:14" ht="15" x14ac:dyDescent="0.25">
      <c r="A34" s="8" t="s">
        <v>205</v>
      </c>
      <c r="B34" s="4"/>
      <c r="C34" s="40">
        <f>+C32+C25+C21</f>
        <v>-97204.679999999353</v>
      </c>
      <c r="D34" s="4"/>
      <c r="E34" s="118">
        <f>+E32+E25+E21</f>
        <v>435191.68000000011</v>
      </c>
      <c r="F34" s="4"/>
      <c r="H34" s="113"/>
      <c r="I34" s="113"/>
      <c r="J34" s="113"/>
    </row>
    <row r="35" spans="1:14" ht="15.75" customHeight="1" x14ac:dyDescent="0.25">
      <c r="A35" s="8" t="s">
        <v>202</v>
      </c>
      <c r="B35" s="4"/>
      <c r="C35" s="133">
        <v>435191.68</v>
      </c>
      <c r="D35" s="4"/>
      <c r="E35" s="10">
        <v>0</v>
      </c>
      <c r="F35" s="4"/>
      <c r="H35" s="113"/>
      <c r="I35" s="113"/>
      <c r="J35" s="113"/>
    </row>
    <row r="36" spans="1:14" ht="15" x14ac:dyDescent="0.25">
      <c r="A36" s="8" t="s">
        <v>213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9"/>
      <c r="H36" s="120"/>
      <c r="I36" s="120"/>
      <c r="J36" s="113"/>
    </row>
    <row r="37" spans="1:14" ht="11.25" customHeight="1" x14ac:dyDescent="0.25">
      <c r="B37" s="4"/>
      <c r="C37" s="4"/>
      <c r="D37" s="4"/>
      <c r="E37" s="4"/>
      <c r="F37" s="4"/>
      <c r="G37" s="112"/>
      <c r="H37" s="113"/>
      <c r="I37" s="90"/>
      <c r="J37" s="113"/>
    </row>
    <row r="38" spans="1:14" ht="15" thickBot="1" x14ac:dyDescent="0.25">
      <c r="A38" s="11"/>
      <c r="B38" s="12"/>
      <c r="C38" s="12"/>
      <c r="D38" s="12"/>
      <c r="E38" s="121"/>
      <c r="H38" s="61"/>
      <c r="I38" s="90"/>
    </row>
    <row r="39" spans="1:14" x14ac:dyDescent="0.2">
      <c r="I39" s="42"/>
    </row>
    <row r="40" spans="1:14" x14ac:dyDescent="0.2">
      <c r="A40" s="1" t="s">
        <v>47</v>
      </c>
      <c r="I40" s="42"/>
    </row>
    <row r="41" spans="1:14" x14ac:dyDescent="0.2">
      <c r="I41" s="42"/>
    </row>
    <row r="42" spans="1:14" x14ac:dyDescent="0.2">
      <c r="I42" s="42"/>
    </row>
    <row r="45" spans="1:14" x14ac:dyDescent="0.2">
      <c r="A45" s="38" t="s">
        <v>187</v>
      </c>
      <c r="B45" s="165" t="s">
        <v>31</v>
      </c>
      <c r="C45" s="165"/>
      <c r="D45" s="165"/>
      <c r="E45" s="165"/>
      <c r="F45" s="165"/>
      <c r="G45" s="122"/>
      <c r="H45" s="122"/>
      <c r="I45" s="122"/>
    </row>
    <row r="46" spans="1:14" x14ac:dyDescent="0.2">
      <c r="A46" s="2" t="s">
        <v>192</v>
      </c>
      <c r="B46" s="165" t="s">
        <v>58</v>
      </c>
      <c r="C46" s="165"/>
      <c r="D46" s="165"/>
      <c r="E46" s="165"/>
      <c r="F46" s="165"/>
      <c r="G46" s="123"/>
      <c r="H46" s="15"/>
      <c r="I46" s="15"/>
      <c r="J46" s="15"/>
      <c r="K46" s="15"/>
      <c r="L46" s="15"/>
      <c r="M46" s="15"/>
      <c r="N46" s="15"/>
    </row>
    <row r="47" spans="1:14" x14ac:dyDescent="0.2">
      <c r="B47" s="124"/>
      <c r="C47" s="124"/>
      <c r="D47" s="124"/>
      <c r="E47" s="124"/>
      <c r="F47" s="124"/>
      <c r="G47" s="123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24"/>
      <c r="C48" s="124"/>
      <c r="D48" s="124"/>
      <c r="E48" s="124"/>
      <c r="F48" s="124"/>
      <c r="G48" s="123"/>
      <c r="H48" s="15"/>
      <c r="I48" s="15"/>
      <c r="J48" s="15"/>
      <c r="K48" s="15"/>
      <c r="L48" s="15"/>
      <c r="M48" s="15"/>
      <c r="N48" s="15"/>
    </row>
    <row r="49" spans="1:14" ht="12" customHeight="1" x14ac:dyDescent="0.2">
      <c r="A49" s="15"/>
      <c r="B49" s="124"/>
      <c r="C49" s="124"/>
      <c r="D49" s="124"/>
      <c r="E49" s="124"/>
      <c r="F49" s="124"/>
      <c r="G49" s="123"/>
      <c r="H49" s="15"/>
      <c r="I49" s="15"/>
      <c r="J49" s="163"/>
      <c r="K49" s="163"/>
      <c r="L49" s="163"/>
      <c r="M49" s="163"/>
      <c r="N49" s="163"/>
    </row>
    <row r="50" spans="1:14" ht="21" customHeight="1" x14ac:dyDescent="0.2">
      <c r="A50" s="2" t="s">
        <v>29</v>
      </c>
      <c r="B50" s="165" t="s">
        <v>44</v>
      </c>
      <c r="C50" s="165"/>
      <c r="D50" s="165"/>
      <c r="E50" s="165"/>
      <c r="F50" s="165"/>
      <c r="G50" s="23"/>
      <c r="H50" s="23"/>
      <c r="I50" s="23"/>
      <c r="K50" s="122"/>
      <c r="L50" s="122"/>
      <c r="M50" s="122"/>
      <c r="N50" s="122"/>
    </row>
    <row r="51" spans="1:14" ht="15" customHeight="1" x14ac:dyDescent="0.2">
      <c r="A51" s="2" t="s">
        <v>30</v>
      </c>
      <c r="B51" s="165" t="s">
        <v>45</v>
      </c>
      <c r="C51" s="165"/>
      <c r="D51" s="165"/>
      <c r="E51" s="165"/>
      <c r="F51" s="165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B51:F51"/>
    <mergeCell ref="A9:F9"/>
    <mergeCell ref="A10:F10"/>
    <mergeCell ref="B45:F45"/>
    <mergeCell ref="B46:F46"/>
    <mergeCell ref="J49:N49"/>
    <mergeCell ref="B50:F50"/>
    <mergeCell ref="A3:F3"/>
    <mergeCell ref="A4:F4"/>
    <mergeCell ref="A5:F5"/>
    <mergeCell ref="A6:F6"/>
    <mergeCell ref="A7:F7"/>
    <mergeCell ref="A8:F8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General'!Print_Area</vt:lpstr>
      <vt:lpstr>'Cambios en el Patrimonio'!Print_Area</vt:lpstr>
      <vt:lpstr>'Estado de Resultados acumulado'!Print_Area</vt:lpstr>
      <vt:lpstr>'Flujo de Efectivo'!Print_Area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Krissia Lorena Alvarado Merino</cp:lastModifiedBy>
  <cp:lastPrinted>2021-03-03T15:48:33Z</cp:lastPrinted>
  <dcterms:created xsi:type="dcterms:W3CDTF">2018-07-04T16:50:20Z</dcterms:created>
  <dcterms:modified xsi:type="dcterms:W3CDTF">2021-04-08T15:29:44Z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