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1\BOLSA DE VALORES\IFBAC\"/>
    </mc:Choice>
  </mc:AlternateContent>
  <xr:revisionPtr revIDLastSave="0" documentId="8_{71004E1D-36F8-4ADD-8755-A0748ABE69D5}" xr6:coauthVersionLast="45" xr6:coauthVersionMax="45" xr10:uidLastSave="{00000000-0000-0000-0000-000000000000}"/>
  <bookViews>
    <workbookView xWindow="-120" yWindow="-120" windowWidth="20730" windowHeight="11160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BALANCE!$A$1:$D$58</definedName>
    <definedName name="_xlnm.Print_Area" localSheetId="1">RESULTADOS!$A$1:$D$58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2" l="1"/>
  <c r="D42" i="2"/>
  <c r="D39" i="2"/>
  <c r="D34" i="2"/>
  <c r="D33" i="2"/>
  <c r="D32" i="2"/>
  <c r="D31" i="2"/>
  <c r="D27" i="2"/>
  <c r="D25" i="2"/>
  <c r="D24" i="2"/>
  <c r="D23" i="2"/>
  <c r="D22" i="2"/>
  <c r="D21" i="2"/>
  <c r="D20" i="2"/>
  <c r="D19" i="2" s="1"/>
  <c r="D17" i="2"/>
  <c r="D16" i="2"/>
  <c r="D15" i="2"/>
  <c r="D14" i="2"/>
  <c r="D13" i="2"/>
  <c r="D12" i="2"/>
  <c r="D11" i="2"/>
  <c r="D10" i="2"/>
  <c r="D9" i="2" s="1"/>
  <c r="D29" i="2" s="1"/>
  <c r="D36" i="2" s="1"/>
  <c r="D40" i="2" s="1"/>
  <c r="D44" i="2" s="1"/>
  <c r="D47" i="2" s="1"/>
  <c r="F47" i="2" s="1"/>
  <c r="A5" i="2"/>
  <c r="D45" i="1"/>
  <c r="D43" i="1"/>
  <c r="D46" i="1" s="1"/>
  <c r="D40" i="1"/>
  <c r="D36" i="1"/>
  <c r="D37" i="1" s="1"/>
  <c r="D35" i="1"/>
  <c r="D34" i="1"/>
  <c r="D31" i="1"/>
  <c r="D30" i="1"/>
  <c r="D29" i="1"/>
  <c r="D28" i="1"/>
  <c r="D32" i="1" s="1"/>
  <c r="D23" i="1"/>
  <c r="D20" i="1"/>
  <c r="D19" i="1"/>
  <c r="D18" i="1"/>
  <c r="D21" i="1" s="1"/>
  <c r="D15" i="1"/>
  <c r="D14" i="1"/>
  <c r="D16" i="1" s="1"/>
  <c r="D24" i="1" s="1"/>
  <c r="D13" i="1"/>
  <c r="D12" i="1"/>
  <c r="A5" i="1"/>
  <c r="D38" i="1" l="1"/>
  <c r="D47" i="1" s="1"/>
  <c r="F47" i="1" s="1"/>
</calcChain>
</file>

<file path=xl/sharedStrings.xml><?xml version="1.0" encoding="utf-8"?>
<sst xmlns="http://schemas.openxmlformats.org/spreadsheetml/2006/main" count="85" uniqueCount="73">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</sst>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ccredomaticnet-my.sharepoint.com/personal/rene_garcia_baccredomatic_sv/Documents/Desktop/Varios%20para%20Presentacion/HOJA%20CONSOLIDACION%2031%20MARZO%202021-BALANCES%20GRUPO%20IFBAC.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ccredomaticnet-my.sharepoint.com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ccredomaticnet-my.sharepoint.com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Feb"/>
      <sheetName val="Pda.Eliminacion Est.Resulta Feb"/>
      <sheetName val="Partida Eliminacion-Patrimonio"/>
      <sheetName val="Anexo partida eliminac.Patrimon"/>
      <sheetName val="Cuadre Marzo 2021"/>
      <sheetName val="HOJA CONSOLIDACION"/>
      <sheetName val="VALOR CONTABLE ACCIONES"/>
      <sheetName val="BALANCE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F3">
            <v>44286</v>
          </cell>
        </row>
      </sheetData>
      <sheetData sheetId="9"/>
      <sheetData sheetId="10"/>
      <sheetData sheetId="11">
        <row r="11">
          <cell r="S11">
            <v>533846714.40999997</v>
          </cell>
        </row>
        <row r="12">
          <cell r="S12">
            <v>0</v>
          </cell>
        </row>
        <row r="13">
          <cell r="S13">
            <v>372518329.56</v>
          </cell>
        </row>
        <row r="14">
          <cell r="S14">
            <v>1952532327.7</v>
          </cell>
        </row>
        <row r="19">
          <cell r="S19">
            <v>1922413.5600000005</v>
          </cell>
        </row>
        <row r="20">
          <cell r="S20">
            <v>247500</v>
          </cell>
        </row>
        <row r="21">
          <cell r="S21">
            <v>51635271.132339999</v>
          </cell>
        </row>
        <row r="25">
          <cell r="S25">
            <v>39754443.200000003</v>
          </cell>
        </row>
        <row r="32">
          <cell r="S32">
            <v>2261381207.4200001</v>
          </cell>
        </row>
        <row r="34">
          <cell r="S34">
            <v>156944832.56999999</v>
          </cell>
        </row>
        <row r="36">
          <cell r="S36">
            <v>136095178.09</v>
          </cell>
        </row>
        <row r="37">
          <cell r="S37">
            <v>16455787.710000001</v>
          </cell>
        </row>
        <row r="41">
          <cell r="S41">
            <v>62878394.422339991</v>
          </cell>
        </row>
        <row r="42">
          <cell r="S42">
            <v>8895499.1899999995</v>
          </cell>
        </row>
        <row r="43">
          <cell r="S43">
            <v>7910970.6899999995</v>
          </cell>
        </row>
        <row r="47">
          <cell r="S47">
            <v>237.68999999761581</v>
          </cell>
        </row>
        <row r="50">
          <cell r="S50">
            <v>146949600</v>
          </cell>
        </row>
        <row r="51">
          <cell r="S51">
            <v>31859241.68999999</v>
          </cell>
        </row>
        <row r="53">
          <cell r="S53">
            <v>114083859.19000001</v>
          </cell>
        </row>
        <row r="54">
          <cell r="S54">
            <v>9002190.9000000022</v>
          </cell>
        </row>
        <row r="56">
          <cell r="S56">
            <v>0</v>
          </cell>
        </row>
        <row r="80">
          <cell r="S80">
            <v>45497048.350000001</v>
          </cell>
        </row>
        <row r="81">
          <cell r="S81">
            <v>2761187.86</v>
          </cell>
        </row>
        <row r="82">
          <cell r="S82">
            <v>4634797.08</v>
          </cell>
        </row>
        <row r="83">
          <cell r="S83">
            <v>6764.43</v>
          </cell>
        </row>
        <row r="84">
          <cell r="S84">
            <v>0</v>
          </cell>
        </row>
        <row r="85">
          <cell r="S85">
            <v>122184.18</v>
          </cell>
        </row>
        <row r="86">
          <cell r="S86">
            <v>899864.82000000007</v>
          </cell>
        </row>
        <row r="87">
          <cell r="S87">
            <v>12426630.09454</v>
          </cell>
        </row>
        <row r="91">
          <cell r="S91">
            <v>10574966.289999999</v>
          </cell>
        </row>
        <row r="92">
          <cell r="S92">
            <v>1487095.1</v>
          </cell>
        </row>
        <row r="93">
          <cell r="S93">
            <v>1964969.8</v>
          </cell>
        </row>
        <row r="94">
          <cell r="S94">
            <v>5881.65</v>
          </cell>
        </row>
        <row r="95">
          <cell r="S95">
            <v>91117.94</v>
          </cell>
        </row>
        <row r="96">
          <cell r="S96">
            <v>4260724.41</v>
          </cell>
        </row>
        <row r="99">
          <cell r="S99">
            <v>11323433.779999999</v>
          </cell>
        </row>
        <row r="103">
          <cell r="S103">
            <v>9587150.6500000004</v>
          </cell>
        </row>
        <row r="104">
          <cell r="S104">
            <v>15450076.82454</v>
          </cell>
        </row>
        <row r="105">
          <cell r="S105">
            <v>2382858.27</v>
          </cell>
        </row>
        <row r="112">
          <cell r="S112">
            <v>3495185.6400000043</v>
          </cell>
        </row>
        <row r="116">
          <cell r="S116">
            <v>-3713196.84</v>
          </cell>
        </row>
        <row r="117">
          <cell r="S117">
            <v>0</v>
          </cell>
        </row>
        <row r="121">
          <cell r="C121">
            <v>9002190.8999999985</v>
          </cell>
        </row>
      </sheetData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L99"/>
  <sheetViews>
    <sheetView tabSelected="1" showOutlineSymbols="0" defaultGridColor="0" topLeftCell="A40" colorId="57" zoomScaleNormal="100" workbookViewId="0">
      <selection activeCell="D55" sqref="D55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3.7109375" style="2" customWidth="1"/>
    <col min="4" max="4" width="16.28515625" style="13" customWidth="1"/>
    <col min="5" max="6" width="5.7109375" style="2" customWidth="1"/>
    <col min="7" max="7" width="9.28515625" style="2" bestFit="1" customWidth="1"/>
    <col min="8" max="8" width="14.5703125" style="3" customWidth="1"/>
    <col min="9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f>+'[1]Partida Eliminacion-Patrimonio'!F3</f>
        <v>44286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f>'[1]HOJA CONSOLIDACION'!S11</f>
        <v>533846714.40999997</v>
      </c>
    </row>
    <row r="13" spans="1:12" ht="15" customHeight="1">
      <c r="A13" s="17" t="s">
        <v>8</v>
      </c>
      <c r="B13" s="17"/>
      <c r="C13" s="18"/>
      <c r="D13" s="19">
        <f>+'[1]HOJA CONSOLIDACION'!S12</f>
        <v>0</v>
      </c>
    </row>
    <row r="14" spans="1:12" ht="15" customHeight="1">
      <c r="A14" s="17" t="s">
        <v>9</v>
      </c>
      <c r="B14" s="17"/>
      <c r="C14" s="18"/>
      <c r="D14" s="19">
        <f>'[1]HOJA CONSOLIDACION'!S13</f>
        <v>372518329.56</v>
      </c>
    </row>
    <row r="15" spans="1:12" ht="15" customHeight="1">
      <c r="A15" s="17" t="s">
        <v>10</v>
      </c>
      <c r="B15" s="17"/>
      <c r="C15" s="18"/>
      <c r="D15" s="19">
        <f>'[1]HOJA CONSOLIDACION'!S14</f>
        <v>1952532327.7</v>
      </c>
      <c r="L15" s="20"/>
    </row>
    <row r="16" spans="1:12" ht="15" customHeight="1">
      <c r="C16" s="18"/>
      <c r="D16" s="21">
        <f>SUM(D12:D15)</f>
        <v>2858897371.6700001</v>
      </c>
      <c r="L16" s="22"/>
    </row>
    <row r="17" spans="1:12" ht="15" customHeight="1">
      <c r="A17" s="2" t="s">
        <v>11</v>
      </c>
      <c r="C17" s="18"/>
    </row>
    <row r="18" spans="1:12" ht="15" customHeight="1">
      <c r="A18" s="2" t="s">
        <v>12</v>
      </c>
      <c r="C18" s="18"/>
      <c r="D18" s="13">
        <f>'[1]HOJA CONSOLIDACION'!S19</f>
        <v>1922413.5600000005</v>
      </c>
      <c r="L18" s="22"/>
    </row>
    <row r="19" spans="1:12" ht="15" customHeight="1">
      <c r="A19" s="2" t="s">
        <v>13</v>
      </c>
      <c r="C19" s="18"/>
      <c r="D19" s="13">
        <f>'[1]HOJA CONSOLIDACION'!S20</f>
        <v>247500</v>
      </c>
      <c r="L19" s="22"/>
    </row>
    <row r="20" spans="1:12" ht="15" customHeight="1">
      <c r="A20" s="23" t="s">
        <v>14</v>
      </c>
      <c r="B20" s="23"/>
      <c r="C20" s="18"/>
      <c r="D20" s="13">
        <f>'[1]HOJA CONSOLIDACION'!S21</f>
        <v>51635271.132339999</v>
      </c>
      <c r="L20" s="22"/>
    </row>
    <row r="21" spans="1:12" ht="15" customHeight="1">
      <c r="C21" s="18"/>
      <c r="D21" s="21">
        <f>SUM(D18:D20)</f>
        <v>53805184.692340001</v>
      </c>
      <c r="L21" s="3"/>
    </row>
    <row r="22" spans="1:12" ht="15.75" customHeight="1">
      <c r="A22" s="2" t="s">
        <v>15</v>
      </c>
      <c r="C22" s="18"/>
      <c r="D22" s="19"/>
    </row>
    <row r="23" spans="1:12" ht="15" customHeight="1">
      <c r="A23" s="23" t="s">
        <v>16</v>
      </c>
      <c r="B23" s="23"/>
      <c r="C23" s="18"/>
      <c r="D23" s="19">
        <f>'[1]HOJA CONSOLIDACION'!S25</f>
        <v>39754443.200000003</v>
      </c>
    </row>
    <row r="24" spans="1:12" ht="15.75" customHeight="1" thickBot="1">
      <c r="A24" s="24" t="s">
        <v>17</v>
      </c>
      <c r="B24" s="24"/>
      <c r="C24" s="25"/>
      <c r="D24" s="26">
        <f>+D16+D21+D23</f>
        <v>2952456999.5623398</v>
      </c>
    </row>
    <row r="25" spans="1:12" ht="15" customHeight="1" thickTop="1">
      <c r="C25" s="17"/>
      <c r="D25" s="2"/>
    </row>
    <row r="26" spans="1:12" ht="15" customHeight="1">
      <c r="A26" s="27" t="s">
        <v>18</v>
      </c>
      <c r="B26" s="27"/>
      <c r="C26" s="17"/>
      <c r="D26" s="2"/>
    </row>
    <row r="27" spans="1:12" ht="4.5" customHeight="1">
      <c r="A27" s="14"/>
      <c r="B27" s="14"/>
      <c r="C27" s="14"/>
      <c r="D27" s="14"/>
    </row>
    <row r="28" spans="1:12" ht="15" customHeight="1">
      <c r="A28" s="17" t="s">
        <v>19</v>
      </c>
      <c r="B28" s="17"/>
      <c r="C28" s="25"/>
      <c r="D28" s="19">
        <f>'[1]HOJA CONSOLIDACION'!S32</f>
        <v>2261381207.4200001</v>
      </c>
    </row>
    <row r="29" spans="1:12" ht="15" customHeight="1">
      <c r="A29" s="17" t="s">
        <v>20</v>
      </c>
      <c r="B29" s="17"/>
      <c r="C29" s="28"/>
      <c r="D29" s="13">
        <f>'[1]HOJA CONSOLIDACION'!S34</f>
        <v>156944832.56999999</v>
      </c>
    </row>
    <row r="30" spans="1:12" ht="15" customHeight="1">
      <c r="A30" s="17" t="s">
        <v>21</v>
      </c>
      <c r="B30" s="17"/>
      <c r="C30" s="28"/>
      <c r="D30" s="13">
        <f>'[1]HOJA CONSOLIDACION'!S36</f>
        <v>136095178.09</v>
      </c>
    </row>
    <row r="31" spans="1:12" ht="15" customHeight="1">
      <c r="A31" s="17" t="s">
        <v>22</v>
      </c>
      <c r="B31" s="17"/>
      <c r="C31" s="28"/>
      <c r="D31" s="13">
        <f>'[1]HOJA CONSOLIDACION'!S37</f>
        <v>16455787.710000001</v>
      </c>
    </row>
    <row r="32" spans="1:12" ht="15" customHeight="1">
      <c r="C32" s="28"/>
      <c r="D32" s="21">
        <f>SUM(D28:D31)</f>
        <v>2570877005.7900004</v>
      </c>
    </row>
    <row r="33" spans="1:7" ht="15" customHeight="1">
      <c r="A33" s="2" t="s">
        <v>23</v>
      </c>
      <c r="C33" s="28"/>
      <c r="D33" s="19"/>
    </row>
    <row r="34" spans="1:7" ht="15" customHeight="1">
      <c r="A34" s="2" t="s">
        <v>24</v>
      </c>
      <c r="C34" s="28"/>
      <c r="D34" s="13">
        <f>'[1]HOJA CONSOLIDACION'!S41</f>
        <v>62878394.422339991</v>
      </c>
    </row>
    <row r="35" spans="1:7" ht="15" customHeight="1">
      <c r="A35" s="2" t="s">
        <v>25</v>
      </c>
      <c r="C35" s="28"/>
      <c r="D35" s="13">
        <f>'[1]HOJA CONSOLIDACION'!S42</f>
        <v>8895499.1899999995</v>
      </c>
    </row>
    <row r="36" spans="1:7" ht="15" customHeight="1">
      <c r="A36" s="2" t="s">
        <v>26</v>
      </c>
      <c r="C36" s="28"/>
      <c r="D36" s="13">
        <f>'[1]HOJA CONSOLIDACION'!S43</f>
        <v>7910970.6899999995</v>
      </c>
    </row>
    <row r="37" spans="1:7" ht="15" customHeight="1">
      <c r="C37" s="28"/>
      <c r="D37" s="21">
        <f>SUM(D34:D36)</f>
        <v>79684864.302339986</v>
      </c>
    </row>
    <row r="38" spans="1:7" ht="15" customHeight="1">
      <c r="A38" s="24" t="s">
        <v>27</v>
      </c>
      <c r="B38" s="24"/>
      <c r="C38" s="28"/>
      <c r="D38" s="21">
        <f>+D32+D37</f>
        <v>2650561870.0923405</v>
      </c>
    </row>
    <row r="39" spans="1:7" ht="3" customHeight="1">
      <c r="A39" s="29"/>
      <c r="B39" s="29"/>
      <c r="C39" s="28"/>
      <c r="D39" s="19"/>
    </row>
    <row r="40" spans="1:7" ht="15" customHeight="1">
      <c r="A40" s="2" t="s">
        <v>28</v>
      </c>
      <c r="C40" s="28"/>
      <c r="D40" s="30">
        <f>'[1]HOJA CONSOLIDACION'!S47</f>
        <v>237.68999999761581</v>
      </c>
    </row>
    <row r="41" spans="1:7" ht="9.9499999999999993" customHeight="1">
      <c r="C41" s="28"/>
    </row>
    <row r="42" spans="1:7" ht="15" customHeight="1">
      <c r="A42" s="2" t="s">
        <v>29</v>
      </c>
      <c r="C42" s="28"/>
    </row>
    <row r="43" spans="1:7" ht="15" customHeight="1">
      <c r="A43" s="2" t="s">
        <v>30</v>
      </c>
      <c r="C43" s="28"/>
      <c r="D43" s="31">
        <f>'[1]HOJA CONSOLIDACION'!S50</f>
        <v>146949600</v>
      </c>
    </row>
    <row r="44" spans="1:7" ht="12.75" customHeight="1">
      <c r="A44" s="2" t="s">
        <v>31</v>
      </c>
      <c r="C44" s="28"/>
      <c r="D44" s="2"/>
    </row>
    <row r="45" spans="1:7" ht="12.75" customHeight="1">
      <c r="A45" s="2" t="s">
        <v>32</v>
      </c>
      <c r="C45" s="28"/>
      <c r="D45" s="31">
        <f>'[1]HOJA CONSOLIDACION'!S51+'[1]HOJA CONSOLIDACION'!S53+'[1]HOJA CONSOLIDACION'!S54+'[1]HOJA CONSOLIDACION'!S56</f>
        <v>154945291.78</v>
      </c>
    </row>
    <row r="46" spans="1:7" ht="15" customHeight="1">
      <c r="A46" s="24" t="s">
        <v>33</v>
      </c>
      <c r="B46" s="24"/>
      <c r="C46" s="28"/>
      <c r="D46" s="21">
        <f>SUM(D43:D45)</f>
        <v>301894891.77999997</v>
      </c>
    </row>
    <row r="47" spans="1:7" ht="15" customHeight="1" thickBot="1">
      <c r="A47" s="24" t="s">
        <v>34</v>
      </c>
      <c r="B47" s="24"/>
      <c r="C47" s="25"/>
      <c r="D47" s="26">
        <f>+D38+D40+D46</f>
        <v>2952456999.5623407</v>
      </c>
      <c r="F47" s="3">
        <f>+D47-D24</f>
        <v>0</v>
      </c>
      <c r="G47" s="32"/>
    </row>
    <row r="48" spans="1:7" ht="15" customHeight="1" thickTop="1" thickBot="1">
      <c r="A48" s="9"/>
      <c r="B48" s="9"/>
      <c r="C48" s="9"/>
      <c r="D48" s="9"/>
      <c r="E48" s="33"/>
    </row>
    <row r="49" spans="1:5" ht="15" customHeight="1" thickTop="1">
      <c r="A49" s="10"/>
      <c r="B49" s="10"/>
      <c r="C49" s="10"/>
      <c r="D49" s="10"/>
      <c r="E49" s="33"/>
    </row>
    <row r="50" spans="1:5" ht="15" customHeight="1">
      <c r="A50" s="10"/>
      <c r="B50" s="10"/>
      <c r="C50" s="10"/>
      <c r="D50" s="10"/>
      <c r="E50" s="33"/>
    </row>
    <row r="51" spans="1:5" ht="15" customHeight="1">
      <c r="A51" s="34" t="s">
        <v>35</v>
      </c>
      <c r="B51" s="35" t="s">
        <v>36</v>
      </c>
      <c r="C51" s="35"/>
      <c r="D51" s="35"/>
      <c r="E51" s="33"/>
    </row>
    <row r="52" spans="1:5" ht="15" customHeight="1">
      <c r="A52" s="34" t="s">
        <v>37</v>
      </c>
      <c r="B52" s="35" t="s">
        <v>38</v>
      </c>
      <c r="C52" s="35"/>
      <c r="D52" s="35"/>
      <c r="E52" s="33"/>
    </row>
    <row r="53" spans="1:5" ht="15" customHeight="1">
      <c r="A53" s="10"/>
      <c r="B53" s="10"/>
      <c r="C53" s="10"/>
      <c r="D53" s="10"/>
      <c r="E53" s="33"/>
    </row>
    <row r="54" spans="1:5" ht="15" customHeight="1">
      <c r="E54" s="33"/>
    </row>
    <row r="55" spans="1:5" ht="15" customHeight="1">
      <c r="E55" s="33"/>
    </row>
    <row r="56" spans="1:5" ht="15" customHeight="1">
      <c r="D56" s="2"/>
      <c r="E56" s="33"/>
    </row>
    <row r="57" spans="1:5" ht="15" customHeight="1">
      <c r="A57" s="35" t="s">
        <v>39</v>
      </c>
      <c r="B57" s="35"/>
      <c r="C57" s="35"/>
      <c r="D57" s="35"/>
      <c r="E57" s="33"/>
    </row>
    <row r="58" spans="1:5" ht="15" customHeight="1">
      <c r="A58" s="36" t="s">
        <v>40</v>
      </c>
      <c r="B58" s="36"/>
      <c r="C58" s="36"/>
      <c r="D58" s="36"/>
      <c r="E58" s="33"/>
    </row>
    <row r="59" spans="1:5" ht="15" customHeight="1">
      <c r="D59" s="2"/>
      <c r="E59" s="33"/>
    </row>
    <row r="60" spans="1:5" ht="15" customHeight="1">
      <c r="D60" s="2"/>
      <c r="E60" s="33"/>
    </row>
    <row r="61" spans="1:5" ht="15" customHeight="1">
      <c r="D61" s="2"/>
      <c r="E61" s="33"/>
    </row>
    <row r="62" spans="1:5" ht="15" customHeight="1">
      <c r="D62" s="2"/>
      <c r="E62" s="33"/>
    </row>
    <row r="63" spans="1:5" ht="15" customHeight="1">
      <c r="D63" s="2"/>
      <c r="E63" s="33"/>
    </row>
    <row r="64" spans="1:5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D67" s="2"/>
      <c r="E67" s="33"/>
    </row>
    <row r="68" spans="1:5" ht="15" customHeight="1">
      <c r="A68" s="37"/>
      <c r="B68" s="37"/>
      <c r="D68" s="2"/>
      <c r="E68" s="33"/>
    </row>
    <row r="69" spans="1:5" ht="15" customHeight="1">
      <c r="D69" s="2"/>
      <c r="E69" s="33"/>
    </row>
    <row r="70" spans="1:5" ht="15" customHeight="1"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2"/>
      <c r="E73" s="33"/>
    </row>
    <row r="74" spans="1:5" ht="15" customHeight="1">
      <c r="D74" s="38"/>
      <c r="E74" s="33"/>
    </row>
    <row r="75" spans="1:5" ht="15" customHeight="1">
      <c r="D75" s="38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  <row r="99" spans="4:5" ht="15" customHeight="1">
      <c r="D99" s="38"/>
      <c r="E99" s="33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57999999999999996" right="0.59055118110236227" top="0.54" bottom="0.5" header="0.32" footer="0.19"/>
  <pageSetup scale="88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F64"/>
  <sheetViews>
    <sheetView showGridLines="0" topLeftCell="A55" zoomScale="110" zoomScaleNormal="110" workbookViewId="0">
      <selection activeCell="D24" sqref="D24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41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42</v>
      </c>
      <c r="B4" s="42"/>
      <c r="C4" s="42"/>
      <c r="D4" s="42"/>
    </row>
    <row r="5" spans="1:4">
      <c r="A5" s="43">
        <f>+'[1]Partida Eliminacion-Patrimonio'!F3</f>
        <v>44286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43</v>
      </c>
      <c r="B9" s="48"/>
      <c r="D9" s="49">
        <f>SUM(D10:D17)</f>
        <v>66348476.814539999</v>
      </c>
    </row>
    <row r="10" spans="1:4">
      <c r="A10" s="40" t="s">
        <v>44</v>
      </c>
      <c r="D10" s="19">
        <f>'[1]HOJA CONSOLIDACION'!S80</f>
        <v>45497048.350000001</v>
      </c>
    </row>
    <row r="11" spans="1:4">
      <c r="A11" s="40" t="s">
        <v>45</v>
      </c>
      <c r="D11" s="19">
        <f>'[1]HOJA CONSOLIDACION'!S81</f>
        <v>2761187.86</v>
      </c>
    </row>
    <row r="12" spans="1:4">
      <c r="A12" s="50" t="s">
        <v>46</v>
      </c>
      <c r="B12" s="50"/>
      <c r="D12" s="19">
        <f>'[1]HOJA CONSOLIDACION'!S82</f>
        <v>4634797.08</v>
      </c>
    </row>
    <row r="13" spans="1:4">
      <c r="A13" s="50" t="s">
        <v>47</v>
      </c>
      <c r="B13" s="50"/>
      <c r="D13" s="19">
        <f>'[1]HOJA CONSOLIDACION'!S83</f>
        <v>6764.43</v>
      </c>
    </row>
    <row r="14" spans="1:4">
      <c r="A14" s="50" t="s">
        <v>48</v>
      </c>
      <c r="B14" s="50"/>
      <c r="D14" s="19">
        <f>'[1]HOJA CONSOLIDACION'!S84</f>
        <v>0</v>
      </c>
    </row>
    <row r="15" spans="1:4">
      <c r="A15" s="40" t="s">
        <v>49</v>
      </c>
      <c r="D15" s="19">
        <f>'[1]HOJA CONSOLIDACION'!S85</f>
        <v>122184.18</v>
      </c>
    </row>
    <row r="16" spans="1:4">
      <c r="A16" s="40" t="s">
        <v>50</v>
      </c>
      <c r="D16" s="19">
        <f>'[1]HOJA CONSOLIDACION'!S86</f>
        <v>899864.82000000007</v>
      </c>
    </row>
    <row r="17" spans="1:4">
      <c r="A17" s="40" t="s">
        <v>51</v>
      </c>
      <c r="D17" s="19">
        <f>'[1]HOJA CONSOLIDACION'!S87</f>
        <v>12426630.09454</v>
      </c>
    </row>
    <row r="18" spans="1:4">
      <c r="A18" s="40" t="s">
        <v>52</v>
      </c>
      <c r="D18" s="51"/>
    </row>
    <row r="19" spans="1:4">
      <c r="A19" s="48" t="s">
        <v>53</v>
      </c>
      <c r="B19" s="48"/>
      <c r="D19" s="49">
        <f>SUM(D20:D25)</f>
        <v>18384755.189999998</v>
      </c>
    </row>
    <row r="20" spans="1:4">
      <c r="A20" s="40" t="s">
        <v>54</v>
      </c>
      <c r="D20" s="52">
        <f>'[1]HOJA CONSOLIDACION'!S91</f>
        <v>10574966.289999999</v>
      </c>
    </row>
    <row r="21" spans="1:4">
      <c r="A21" s="40" t="s">
        <v>55</v>
      </c>
      <c r="D21" s="52">
        <f>'[1]HOJA CONSOLIDACION'!S92</f>
        <v>1487095.1</v>
      </c>
    </row>
    <row r="22" spans="1:4">
      <c r="A22" s="40" t="s">
        <v>56</v>
      </c>
      <c r="D22" s="52">
        <f>'[1]HOJA CONSOLIDACION'!S93</f>
        <v>1964969.8</v>
      </c>
    </row>
    <row r="23" spans="1:4">
      <c r="A23" s="53" t="s">
        <v>57</v>
      </c>
      <c r="B23" s="53"/>
      <c r="D23" s="52">
        <f>'[1]HOJA CONSOLIDACION'!S94</f>
        <v>5881.65</v>
      </c>
    </row>
    <row r="24" spans="1:4">
      <c r="A24" s="53" t="s">
        <v>58</v>
      </c>
      <c r="B24" s="53"/>
      <c r="D24" s="52">
        <f>'[1]HOJA CONSOLIDACION'!S95</f>
        <v>91117.94</v>
      </c>
    </row>
    <row r="25" spans="1:4">
      <c r="A25" s="40" t="s">
        <v>59</v>
      </c>
      <c r="D25" s="49">
        <f>'[1]HOJA CONSOLIDACION'!S96</f>
        <v>4260724.41</v>
      </c>
    </row>
    <row r="26" spans="1:4">
      <c r="A26" s="40" t="s">
        <v>52</v>
      </c>
      <c r="D26" s="54"/>
    </row>
    <row r="27" spans="1:4">
      <c r="A27" s="53" t="s">
        <v>60</v>
      </c>
      <c r="B27" s="53"/>
      <c r="D27" s="49">
        <f>'[1]HOJA CONSOLIDACION'!S99</f>
        <v>11323433.779999999</v>
      </c>
    </row>
    <row r="28" spans="1:4">
      <c r="D28" s="52"/>
    </row>
    <row r="29" spans="1:4">
      <c r="A29" s="55" t="s">
        <v>61</v>
      </c>
      <c r="B29" s="55"/>
      <c r="D29" s="54">
        <f>SUM(D9-D19-D27)</f>
        <v>36640287.84454</v>
      </c>
    </row>
    <row r="30" spans="1:4">
      <c r="D30" s="52"/>
    </row>
    <row r="31" spans="1:4">
      <c r="A31" s="48" t="s">
        <v>62</v>
      </c>
      <c r="B31" s="48"/>
      <c r="D31" s="49">
        <f>SUM(D32:D34)</f>
        <v>27420085.744540002</v>
      </c>
    </row>
    <row r="32" spans="1:4">
      <c r="A32" s="40" t="s">
        <v>63</v>
      </c>
      <c r="D32" s="52">
        <f>'[1]HOJA CONSOLIDACION'!S103</f>
        <v>9587150.6500000004</v>
      </c>
    </row>
    <row r="33" spans="1:6">
      <c r="A33" s="40" t="s">
        <v>64</v>
      </c>
      <c r="D33" s="56">
        <f>'[1]HOJA CONSOLIDACION'!S104</f>
        <v>15450076.82454</v>
      </c>
    </row>
    <row r="34" spans="1:6">
      <c r="A34" s="40" t="s">
        <v>65</v>
      </c>
      <c r="D34" s="56">
        <f>'[1]HOJA CONSOLIDACION'!S105</f>
        <v>2382858.27</v>
      </c>
    </row>
    <row r="35" spans="1:6">
      <c r="D35" s="51"/>
    </row>
    <row r="36" spans="1:6">
      <c r="A36" s="55" t="s">
        <v>66</v>
      </c>
      <c r="B36" s="55"/>
      <c r="D36" s="57">
        <f>SUM(D29-D31)</f>
        <v>9220202.0999999978</v>
      </c>
    </row>
    <row r="37" spans="1:6" ht="9.9499999999999993" customHeight="1">
      <c r="A37" s="53"/>
      <c r="B37" s="53"/>
      <c r="D37" s="57"/>
    </row>
    <row r="38" spans="1:6" ht="9.9499999999999993" customHeight="1">
      <c r="A38" s="40" t="s">
        <v>52</v>
      </c>
      <c r="D38" s="52"/>
    </row>
    <row r="39" spans="1:6">
      <c r="A39" s="40" t="s">
        <v>67</v>
      </c>
      <c r="D39" s="49">
        <f>'[1]HOJA CONSOLIDACION'!S112</f>
        <v>3495185.6400000043</v>
      </c>
    </row>
    <row r="40" spans="1:6">
      <c r="A40" s="55" t="s">
        <v>68</v>
      </c>
      <c r="B40" s="55"/>
      <c r="D40" s="54">
        <f>+D36+D39</f>
        <v>12715387.740000002</v>
      </c>
    </row>
    <row r="41" spans="1:6" ht="9.9499999999999993" customHeight="1">
      <c r="D41" s="52"/>
    </row>
    <row r="42" spans="1:6">
      <c r="A42" s="40" t="s">
        <v>69</v>
      </c>
      <c r="D42" s="52">
        <f>'[1]HOJA CONSOLIDACION'!S116</f>
        <v>-3713196.84</v>
      </c>
    </row>
    <row r="43" spans="1:6">
      <c r="A43" s="40" t="s">
        <v>70</v>
      </c>
      <c r="D43" s="52">
        <f>'[1]HOJA CONSOLIDACION'!S117</f>
        <v>0</v>
      </c>
    </row>
    <row r="44" spans="1:6">
      <c r="A44" s="55" t="s">
        <v>71</v>
      </c>
      <c r="B44" s="55"/>
      <c r="D44" s="51">
        <f>+D40+D42+D43</f>
        <v>9002190.9000000022</v>
      </c>
    </row>
    <row r="45" spans="1:6">
      <c r="A45" s="53"/>
      <c r="B45" s="53"/>
      <c r="D45" s="54"/>
    </row>
    <row r="46" spans="1:6">
      <c r="A46" s="40" t="s">
        <v>28</v>
      </c>
      <c r="D46" s="57">
        <v>0</v>
      </c>
    </row>
    <row r="47" spans="1:6" ht="15.75" thickBot="1">
      <c r="A47" s="48" t="s">
        <v>72</v>
      </c>
      <c r="B47" s="48"/>
      <c r="D47" s="58">
        <f>+D44-D46</f>
        <v>9002190.9000000022</v>
      </c>
      <c r="F47" s="59">
        <f>+D47-'[1]HOJA CONSOLIDACION'!C121</f>
        <v>0</v>
      </c>
    </row>
    <row r="48" spans="1:6" ht="16.5" thickTop="1" thickBot="1">
      <c r="A48" s="46"/>
      <c r="B48" s="46"/>
      <c r="C48" s="46"/>
      <c r="D48" s="46"/>
    </row>
    <row r="49" spans="1:5" ht="15.75" thickTop="1">
      <c r="A49" s="47"/>
      <c r="B49" s="47"/>
      <c r="C49" s="47"/>
      <c r="D49" s="47"/>
    </row>
    <row r="50" spans="1:5">
      <c r="A50" s="46"/>
      <c r="B50" s="46"/>
      <c r="C50" s="46"/>
    </row>
    <row r="51" spans="1:5" s="2" customFormat="1" ht="15" customHeight="1">
      <c r="A51" s="34" t="s">
        <v>35</v>
      </c>
      <c r="B51" s="35" t="s">
        <v>36</v>
      </c>
      <c r="C51" s="35"/>
      <c r="D51" s="35"/>
      <c r="E51" s="33"/>
    </row>
    <row r="52" spans="1:5" s="2" customFormat="1" ht="15" customHeight="1">
      <c r="A52" s="34" t="s">
        <v>37</v>
      </c>
      <c r="B52" s="35" t="s">
        <v>38</v>
      </c>
      <c r="C52" s="35"/>
      <c r="D52" s="35"/>
      <c r="E52" s="33"/>
    </row>
    <row r="57" spans="1:5">
      <c r="A57" s="35" t="s">
        <v>39</v>
      </c>
      <c r="B57" s="35"/>
      <c r="C57" s="35"/>
      <c r="D57" s="35"/>
    </row>
    <row r="58" spans="1:5">
      <c r="A58" s="36" t="s">
        <v>40</v>
      </c>
      <c r="B58" s="36"/>
      <c r="C58" s="36"/>
      <c r="D58" s="36"/>
    </row>
    <row r="64" spans="1:5">
      <c r="A64" s="60"/>
      <c r="B64" s="60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57999999999999996" right="0.59055118110236227" top="0.55000000000000004" bottom="0.61" header="0.39370078740157483" footer="0.32"/>
  <pageSetup scale="84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dcterms:created xsi:type="dcterms:W3CDTF">2021-04-14T15:04:11Z</dcterms:created>
  <dcterms:modified xsi:type="dcterms:W3CDTF">2021-04-14T15:05:57Z</dcterms:modified>
</cp:coreProperties>
</file>