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FILIALES SV\INVERSIONES SV\2021\FEBRERO\ENTREGABLE MARLENITA\"/>
    </mc:Choice>
  </mc:AlternateContent>
  <bookViews>
    <workbookView xWindow="0" yWindow="0" windowWidth="20490" windowHeight="7620" firstSheet="2" activeTab="3"/>
  </bookViews>
  <sheets>
    <sheet name="CUSCATLAN SV INVERSIONES" sheetId="1" state="hidden" r:id="rId1"/>
    <sheet name="Hoja1" sheetId="4" state="hidden" r:id="rId2"/>
    <sheet name="Balance General SSF" sheetId="2" r:id="rId3"/>
    <sheet name="Estado Resultados SSF" sheetId="3" r:id="rId4"/>
  </sheets>
  <definedNames>
    <definedName name="_xlnm._FilterDatabase" localSheetId="0" hidden="1">'CUSCATLAN SV INVERSIONES'!$A$5:$M$203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" i="1" l="1"/>
  <c r="D201" i="1"/>
  <c r="D200" i="1"/>
  <c r="D199" i="1"/>
  <c r="D198" i="1"/>
  <c r="D197" i="1"/>
  <c r="D196" i="1"/>
  <c r="D193" i="1"/>
  <c r="D205" i="1" l="1"/>
  <c r="D206" i="1" s="1"/>
  <c r="D203" i="1"/>
  <c r="I118" i="1"/>
  <c r="I22" i="1"/>
  <c r="I115" i="1"/>
  <c r="J115" i="1"/>
  <c r="L115" i="1"/>
  <c r="I116" i="1"/>
  <c r="J116" i="1"/>
  <c r="L116" i="1"/>
  <c r="I117" i="1"/>
  <c r="J117" i="1"/>
  <c r="L117" i="1"/>
  <c r="J118" i="1"/>
  <c r="L118" i="1"/>
  <c r="A115" i="1"/>
  <c r="A116" i="1"/>
  <c r="A117" i="1"/>
  <c r="A118" i="1"/>
  <c r="I21" i="1"/>
  <c r="J21" i="1"/>
  <c r="L21" i="1"/>
  <c r="J22" i="1"/>
  <c r="L22" i="1"/>
  <c r="I23" i="1"/>
  <c r="J23" i="1"/>
  <c r="L23" i="1"/>
  <c r="I24" i="1"/>
  <c r="J24" i="1"/>
  <c r="L24" i="1"/>
  <c r="A21" i="1"/>
  <c r="A22" i="1"/>
  <c r="A23" i="1"/>
  <c r="A24" i="1"/>
  <c r="K115" i="1" l="1"/>
  <c r="K118" i="1"/>
  <c r="K116" i="1"/>
  <c r="K23" i="1"/>
  <c r="K117" i="1"/>
  <c r="K24" i="1"/>
  <c r="K22" i="1"/>
  <c r="K21" i="1"/>
  <c r="E193" i="1"/>
  <c r="G14" i="3"/>
  <c r="J192" i="1" l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1" i="1"/>
  <c r="I101" i="1"/>
  <c r="J102" i="1"/>
  <c r="I102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K81" i="1" s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L82" i="1"/>
  <c r="L81" i="1"/>
  <c r="L80" i="1"/>
  <c r="A82" i="1"/>
  <c r="A81" i="1"/>
  <c r="A80" i="1"/>
  <c r="L101" i="1"/>
  <c r="A101" i="1"/>
  <c r="F202" i="1"/>
  <c r="F201" i="1"/>
  <c r="F200" i="1"/>
  <c r="F199" i="1"/>
  <c r="F198" i="1"/>
  <c r="F197" i="1"/>
  <c r="F196" i="1"/>
  <c r="F193" i="1"/>
  <c r="K80" i="1" l="1"/>
  <c r="K6" i="1"/>
  <c r="K82" i="1"/>
  <c r="K101" i="1"/>
  <c r="F203" i="1"/>
  <c r="F205" i="1"/>
  <c r="L20" i="1"/>
  <c r="K20" i="1"/>
  <c r="L19" i="1"/>
  <c r="L18" i="1"/>
  <c r="L17" i="1"/>
  <c r="K17" i="1"/>
  <c r="A20" i="1"/>
  <c r="A19" i="1"/>
  <c r="A18" i="1"/>
  <c r="A17" i="1"/>
  <c r="K19" i="1" l="1"/>
  <c r="K18" i="1"/>
  <c r="A143" i="1"/>
  <c r="A142" i="1"/>
  <c r="A141" i="1"/>
  <c r="L143" i="1"/>
  <c r="L142" i="1"/>
  <c r="L141" i="1"/>
  <c r="A77" i="1"/>
  <c r="L77" i="1"/>
  <c r="L25" i="1"/>
  <c r="K143" i="1" l="1"/>
  <c r="K142" i="1"/>
  <c r="K77" i="1"/>
  <c r="K141" i="1"/>
  <c r="G31" i="3"/>
  <c r="G57" i="3"/>
  <c r="H55" i="3" s="1"/>
  <c r="G53" i="3"/>
  <c r="H51" i="3" s="1"/>
  <c r="G47" i="3"/>
  <c r="H45" i="3" s="1"/>
  <c r="G41" i="3"/>
  <c r="G40" i="3"/>
  <c r="G39" i="3"/>
  <c r="G32" i="3"/>
  <c r="G30" i="3"/>
  <c r="G13" i="3"/>
  <c r="G21" i="3"/>
  <c r="G20" i="3"/>
  <c r="G19" i="3"/>
  <c r="G18" i="3"/>
  <c r="F82" i="2"/>
  <c r="F81" i="2"/>
  <c r="F78" i="2"/>
  <c r="F77" i="2"/>
  <c r="F70" i="2"/>
  <c r="F69" i="2"/>
  <c r="F66" i="2"/>
  <c r="F65" i="2"/>
  <c r="F64" i="2"/>
  <c r="F56" i="2"/>
  <c r="H64" i="3" s="1"/>
  <c r="F50" i="2"/>
  <c r="G48" i="2" s="1"/>
  <c r="F46" i="2"/>
  <c r="G44" i="2" s="1"/>
  <c r="F40" i="2"/>
  <c r="G38" i="2" s="1"/>
  <c r="F36" i="2"/>
  <c r="F35" i="2"/>
  <c r="F34" i="2"/>
  <c r="F33" i="2"/>
  <c r="F25" i="2"/>
  <c r="F24" i="2"/>
  <c r="F23" i="2"/>
  <c r="F22" i="2"/>
  <c r="F18" i="2"/>
  <c r="F17" i="2"/>
  <c r="F16" i="2"/>
  <c r="F15" i="2"/>
  <c r="F14" i="2"/>
  <c r="F13" i="2"/>
  <c r="F12" i="2"/>
  <c r="F11" i="2"/>
  <c r="H37" i="3" l="1"/>
  <c r="H28" i="3"/>
  <c r="H16" i="3"/>
  <c r="H11" i="3"/>
  <c r="G68" i="2"/>
  <c r="G63" i="2"/>
  <c r="G80" i="2"/>
  <c r="G76" i="2"/>
  <c r="G31" i="2"/>
  <c r="G20" i="2"/>
  <c r="G9" i="2"/>
  <c r="H23" i="3" l="1"/>
  <c r="H34" i="3" s="1"/>
  <c r="G72" i="2"/>
  <c r="G84" i="2"/>
  <c r="G27" i="2"/>
  <c r="G85" i="2" l="1"/>
  <c r="H73" i="3"/>
  <c r="H74" i="3"/>
  <c r="H43" i="3"/>
  <c r="H49" i="3" s="1"/>
  <c r="H60" i="3" s="1"/>
  <c r="F57" i="2" l="1"/>
  <c r="G54" i="2" s="1"/>
  <c r="G59" i="2" s="1"/>
  <c r="G61" i="2" s="1"/>
  <c r="H75" i="3"/>
  <c r="H69" i="3"/>
  <c r="H202" i="1" l="1"/>
  <c r="H201" i="1"/>
  <c r="H200" i="1"/>
  <c r="H199" i="1"/>
  <c r="H198" i="1"/>
  <c r="H197" i="1"/>
  <c r="H196" i="1"/>
  <c r="G202" i="1"/>
  <c r="G201" i="1"/>
  <c r="G200" i="1"/>
  <c r="G199" i="1"/>
  <c r="G198" i="1"/>
  <c r="G197" i="1"/>
  <c r="G196" i="1"/>
  <c r="E202" i="1"/>
  <c r="E201" i="1"/>
  <c r="E200" i="1"/>
  <c r="E199" i="1"/>
  <c r="E198" i="1"/>
  <c r="E197" i="1"/>
  <c r="E196" i="1"/>
  <c r="H193" i="1"/>
  <c r="E205" i="1" l="1"/>
  <c r="E206" i="1" s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79" i="1"/>
  <c r="A78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79" i="1"/>
  <c r="L78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H205" i="1" l="1"/>
  <c r="K78" i="1"/>
  <c r="K89" i="1"/>
  <c r="K100" i="1"/>
  <c r="K109" i="1"/>
  <c r="K153" i="1"/>
  <c r="K161" i="1"/>
  <c r="K172" i="1"/>
  <c r="G205" i="1"/>
  <c r="F206" i="1" s="1"/>
  <c r="K56" i="1"/>
  <c r="K97" i="1"/>
  <c r="K106" i="1"/>
  <c r="K121" i="1"/>
  <c r="K169" i="1"/>
  <c r="K177" i="1"/>
  <c r="K129" i="1"/>
  <c r="K53" i="1"/>
  <c r="K72" i="1"/>
  <c r="K114" i="1"/>
  <c r="K126" i="1"/>
  <c r="K137" i="1"/>
  <c r="K148" i="1"/>
  <c r="K185" i="1"/>
  <c r="K64" i="1"/>
  <c r="K61" i="1"/>
  <c r="K69" i="1"/>
  <c r="K84" i="1"/>
  <c r="K92" i="1"/>
  <c r="K134" i="1"/>
  <c r="K145" i="1"/>
  <c r="K156" i="1"/>
  <c r="K164" i="1"/>
  <c r="G193" i="1"/>
  <c r="K54" i="1"/>
  <c r="K57" i="1"/>
  <c r="K60" i="1"/>
  <c r="K70" i="1"/>
  <c r="K73" i="1"/>
  <c r="K76" i="1"/>
  <c r="K90" i="1"/>
  <c r="K93" i="1"/>
  <c r="K96" i="1"/>
  <c r="K107" i="1"/>
  <c r="K110" i="1"/>
  <c r="K113" i="1"/>
  <c r="K127" i="1"/>
  <c r="K130" i="1"/>
  <c r="K133" i="1"/>
  <c r="K146" i="1"/>
  <c r="K149" i="1"/>
  <c r="K152" i="1"/>
  <c r="K162" i="1"/>
  <c r="K165" i="1"/>
  <c r="K168" i="1"/>
  <c r="K178" i="1"/>
  <c r="K181" i="1"/>
  <c r="K66" i="1"/>
  <c r="K86" i="1"/>
  <c r="K103" i="1"/>
  <c r="K123" i="1"/>
  <c r="K139" i="1"/>
  <c r="K158" i="1"/>
  <c r="K174" i="1"/>
  <c r="K190" i="1"/>
  <c r="K79" i="1"/>
  <c r="K98" i="1"/>
  <c r="K119" i="1"/>
  <c r="K135" i="1"/>
  <c r="K154" i="1"/>
  <c r="K170" i="1"/>
  <c r="K186" i="1"/>
  <c r="K52" i="1"/>
  <c r="K65" i="1"/>
  <c r="K68" i="1"/>
  <c r="K85" i="1"/>
  <c r="K88" i="1"/>
  <c r="K102" i="1"/>
  <c r="K105" i="1"/>
  <c r="K122" i="1"/>
  <c r="K125" i="1"/>
  <c r="K138" i="1"/>
  <c r="K144" i="1"/>
  <c r="K157" i="1"/>
  <c r="K160" i="1"/>
  <c r="K173" i="1"/>
  <c r="K176" i="1"/>
  <c r="K189" i="1"/>
  <c r="K62" i="1"/>
  <c r="K94" i="1"/>
  <c r="K74" i="1"/>
  <c r="K150" i="1"/>
  <c r="K58" i="1"/>
  <c r="K111" i="1"/>
  <c r="K131" i="1"/>
  <c r="K166" i="1"/>
  <c r="K182" i="1"/>
  <c r="K55" i="1"/>
  <c r="K59" i="1"/>
  <c r="K63" i="1"/>
  <c r="K67" i="1"/>
  <c r="K71" i="1"/>
  <c r="K75" i="1"/>
  <c r="K83" i="1"/>
  <c r="K87" i="1"/>
  <c r="K91" i="1"/>
  <c r="K95" i="1"/>
  <c r="K99" i="1"/>
  <c r="K104" i="1"/>
  <c r="K108" i="1"/>
  <c r="K112" i="1"/>
  <c r="K120" i="1"/>
  <c r="K124" i="1"/>
  <c r="K128" i="1"/>
  <c r="K132" i="1"/>
  <c r="K136" i="1"/>
  <c r="K140" i="1"/>
  <c r="K147" i="1"/>
  <c r="K151" i="1"/>
  <c r="K155" i="1"/>
  <c r="K159" i="1"/>
  <c r="K163" i="1"/>
  <c r="K167" i="1"/>
  <c r="K171" i="1"/>
  <c r="K175" i="1"/>
  <c r="K180" i="1"/>
  <c r="K184" i="1"/>
  <c r="K188" i="1"/>
  <c r="K192" i="1"/>
  <c r="K179" i="1"/>
  <c r="K183" i="1"/>
  <c r="K187" i="1"/>
  <c r="K191" i="1"/>
  <c r="K26" i="1" l="1"/>
  <c r="K28" i="1"/>
  <c r="K30" i="1"/>
  <c r="K32" i="1"/>
  <c r="K34" i="1"/>
  <c r="K36" i="1"/>
  <c r="K42" i="1"/>
  <c r="K44" i="1"/>
  <c r="K46" i="1"/>
  <c r="K48" i="1"/>
  <c r="K50" i="1"/>
  <c r="J193" i="1"/>
  <c r="I193" i="1"/>
  <c r="K12" i="1"/>
  <c r="K9" i="1"/>
  <c r="K11" i="1"/>
  <c r="K15" i="1"/>
  <c r="K25" i="1"/>
  <c r="K27" i="1"/>
  <c r="K35" i="1"/>
  <c r="K39" i="1"/>
  <c r="K41" i="1"/>
  <c r="K43" i="1"/>
  <c r="K51" i="1"/>
  <c r="K13" i="1"/>
  <c r="K8" i="1"/>
  <c r="K10" i="1"/>
  <c r="K16" i="1"/>
  <c r="K40" i="1"/>
  <c r="K29" i="1"/>
  <c r="K33" i="1"/>
  <c r="K49" i="1"/>
  <c r="G206" i="1"/>
  <c r="H203" i="1"/>
  <c r="K37" i="1"/>
  <c r="K7" i="1"/>
  <c r="K14" i="1"/>
  <c r="K31" i="1"/>
  <c r="K38" i="1"/>
  <c r="K45" i="1"/>
  <c r="K47" i="1"/>
  <c r="G20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16" i="1"/>
  <c r="A15" i="1"/>
  <c r="A14" i="1"/>
  <c r="A13" i="1"/>
  <c r="A12" i="1"/>
  <c r="A11" i="1"/>
  <c r="A10" i="1"/>
  <c r="A9" i="1"/>
  <c r="A8" i="1"/>
  <c r="A7" i="1"/>
  <c r="A6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16" i="1"/>
  <c r="L15" i="1"/>
  <c r="L14" i="1"/>
  <c r="L13" i="1"/>
  <c r="L12" i="1"/>
  <c r="L11" i="1"/>
  <c r="L10" i="1"/>
  <c r="L9" i="1"/>
  <c r="L8" i="1"/>
  <c r="L7" i="1"/>
  <c r="L6" i="1"/>
  <c r="K193" i="1" l="1"/>
  <c r="E203" i="1"/>
</calcChain>
</file>

<file path=xl/sharedStrings.xml><?xml version="1.0" encoding="utf-8"?>
<sst xmlns="http://schemas.openxmlformats.org/spreadsheetml/2006/main" count="505" uniqueCount="229">
  <si>
    <t>BALANCE DE COMPROBACION COMPARATIVO</t>
  </si>
  <si>
    <t>CUENTA</t>
  </si>
  <si>
    <t>DESCRIPCION DE LA CUENTA</t>
  </si>
  <si>
    <t>VARIACION</t>
  </si>
  <si>
    <t>Mensual Diciembre</t>
  </si>
  <si>
    <t>L</t>
  </si>
  <si>
    <t>COMENTARIO</t>
  </si>
  <si>
    <t>R</t>
  </si>
  <si>
    <t>ACTIVO</t>
  </si>
  <si>
    <t>PASIVO</t>
  </si>
  <si>
    <t>CAPITAL SOCIAL</t>
  </si>
  <si>
    <t>RESERVA LEGAL</t>
  </si>
  <si>
    <t>IMPUESTOS MUNICIPALES</t>
  </si>
  <si>
    <t>RESULTADOS ACUMULADOS</t>
  </si>
  <si>
    <t>RESULTADOS MENSUAL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</si>
  <si>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</si>
  <si>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</si>
  <si>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</si>
  <si>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</si>
  <si>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</si>
  <si>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</si>
  <si>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CUSCATLAN SV INVERSIONES, S.A. DE C.V. CASA DE CORREDORES DE BOLSA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</si>
  <si>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</si>
  <si>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</si>
  <si>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</si>
  <si>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</si>
  <si>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</si>
  <si>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</si>
  <si>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</si>
  <si>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</si>
  <si>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</si>
  <si>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</si>
  <si>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</si>
  <si>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</si>
  <si>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</si>
  <si>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</si>
  <si>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</si>
  <si>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</si>
  <si>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</si>
  <si>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</si>
  <si>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</si>
  <si>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</si>
  <si>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</si>
  <si>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</si>
  <si>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</si>
  <si>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</si>
  <si>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</si>
  <si>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</si>
  <si>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</si>
  <si>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</si>
  <si>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</si>
  <si>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</si>
  <si>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</si>
  <si>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</si>
  <si>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</si>
  <si>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</si>
  <si>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</si>
  <si>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</si>
  <si>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</si>
  <si>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</si>
  <si>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</si>
  <si>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</si>
  <si>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</si>
  <si>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</si>
  <si>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</si>
  <si>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</si>
  <si>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</si>
  <si>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</si>
  <si>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</si>
  <si>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</si>
  <si>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</si>
  <si>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</si>
  <si>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</si>
  <si>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</si>
  <si>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</si>
  <si>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</si>
  <si>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</si>
  <si>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</si>
  <si>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</si>
  <si>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</si>
  <si>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</si>
  <si>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</si>
  <si>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</si>
  <si>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</si>
  <si>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</si>
  <si>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</si>
  <si>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</si>
  <si>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</si>
  <si>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</si>
  <si>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</si>
  <si>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</si>
  <si>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</si>
  <si>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</si>
  <si>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</si>
  <si>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</si>
  <si>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</si>
  <si>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</si>
  <si>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</si>
  <si>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</si>
  <si>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</si>
  <si>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</si>
  <si>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</si>
  <si>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</si>
  <si>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</si>
  <si>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</si>
  <si>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</si>
  <si>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</si>
  <si>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</si>
  <si>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</si>
  <si>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</si>
  <si>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</si>
  <si>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</si>
  <si>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</si>
  <si>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</si>
  <si>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</si>
  <si>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</si>
  <si>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</si>
  <si>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</si>
  <si>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</si>
  <si>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</si>
  <si>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</si>
  <si>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</si>
  <si>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</si>
  <si>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</si>
  <si>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</si>
  <si>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</si>
  <si>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</si>
  <si>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</si>
  <si>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</si>
  <si>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</si>
  <si>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</si>
  <si>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</si>
  <si>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</si>
  <si>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</si>
  <si>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</si>
  <si>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</si>
  <si>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</si>
  <si>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</si>
  <si>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</si>
  <si>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</si>
  <si>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</si>
  <si>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</si>
  <si>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</si>
  <si>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</si>
  <si>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</si>
  <si>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</si>
  <si>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</si>
  <si>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</si>
  <si>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</si>
  <si>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</si>
  <si>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</si>
  <si>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</si>
  <si>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</si>
  <si>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</si>
  <si>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</si>
  <si>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</si>
  <si>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</si>
  <si>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</si>
  <si>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</si>
  <si>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</si>
  <si>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</si>
  <si>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                                                           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</si>
  <si>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</si>
  <si>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</si>
  <si>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</si>
  <si>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</si>
  <si>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</si>
  <si>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</si>
  <si>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</si>
  <si>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</si>
  <si>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</si>
  <si>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</si>
  <si>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</si>
  <si>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>Jesy Yanira Quijada</t>
  </si>
  <si>
    <t xml:space="preserve"> Jefe de Contraloría</t>
  </si>
  <si>
    <t xml:space="preserve">CUSCATLAN SV INVERSIONES, S.A. DE C.V. 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</si>
  <si>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</si>
  <si>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</si>
  <si>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</si>
  <si>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</si>
  <si>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</si>
  <si>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</si>
  <si>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</si>
  <si>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</si>
  <si>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</si>
  <si>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</si>
  <si>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</si>
  <si>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</si>
  <si>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</si>
  <si>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</si>
  <si>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</si>
  <si>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</si>
  <si>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</si>
  <si>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</si>
  <si>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</si>
  <si>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</si>
  <si>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</si>
  <si>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</si>
  <si>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</si>
  <si>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</si>
  <si>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</si>
  <si>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</si>
  <si>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</si>
  <si>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</si>
  <si>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</si>
  <si>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</si>
  <si>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</si>
  <si>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</si>
  <si>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</si>
  <si>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</si>
  <si>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</si>
  <si>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 xml:space="preserve">Producto que manejaba antes la casa 2009, se mantiene es saldo a favor de cliente </t>
  </si>
  <si>
    <t>OTRAS CUENTAS POR COBRAR</t>
  </si>
  <si>
    <t>DELOITTE CONSULTING, S.A. DE S.V.</t>
  </si>
  <si>
    <t>Mensual Enero</t>
  </si>
  <si>
    <t>OTROS</t>
  </si>
  <si>
    <t>UTILIDAD DEL EJERCICIO</t>
  </si>
  <si>
    <t>UTILIDAD DEL EJERCICIO - GANANCIA Y PERDIDA</t>
  </si>
  <si>
    <t>UTILIDAD DE 2020</t>
  </si>
  <si>
    <t>AL 28 DE FEBRERO DE 2021</t>
  </si>
  <si>
    <t>CUENTAS Y DOCUMENTOS POR COBRAR</t>
  </si>
  <si>
    <t>UTILIDAD 2020</t>
  </si>
  <si>
    <t>BALANCE GENERAL AL 28 DE FEBRERO DE 2021</t>
  </si>
  <si>
    <t>PERIODO DEL 1  DE ENERO AL 28 DE FEBRERO DE 2021</t>
  </si>
  <si>
    <t xml:space="preserve">       José Eduardo Luna Roshardt                                                                            Ana Maria Alas de Peña</t>
  </si>
  <si>
    <t xml:space="preserve">         Representante Legal   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</si>
  <si>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</si>
  <si>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Contador General                                                                                              </t>
  </si>
  <si>
    <t xml:space="preserve">             Contador General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</si>
</sst>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);\(#,##0.0\)"/>
    <numFmt numFmtId="166" formatCode="#,##0.000"/>
    <numFmt numFmtId="167" formatCode="_(* #,##0_);_(* \(#,##0\);_(* &quot;-&quot;??_);_(@_)"/>
    <numFmt numFmtId="168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3" applyFont="1" applyFill="1" applyBorder="1" applyAlignment="1" applyProtection="1">
      <alignment horizontal="left"/>
      <protection locked="0"/>
    </xf>
    <xf numFmtId="165" fontId="6" fillId="3" borderId="1" xfId="3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 applyProtection="1">
      <alignment horizontal="center" vertic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39" fontId="7" fillId="2" borderId="1" xfId="3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0" borderId="0" xfId="3" applyFont="1" applyFill="1" applyBorder="1" applyAlignment="1" applyProtection="1">
      <alignment horizontal="left" vertical="center"/>
      <protection locked="0"/>
    </xf>
    <xf numFmtId="40" fontId="0" fillId="0" borderId="0" xfId="0" applyNumberFormat="1"/>
    <xf numFmtId="40" fontId="0" fillId="0" borderId="0" xfId="1" applyNumberFormat="1" applyFont="1"/>
    <xf numFmtId="40" fontId="2" fillId="2" borderId="0" xfId="0" applyNumberFormat="1" applyFont="1" applyFill="1"/>
    <xf numFmtId="40" fontId="0" fillId="2" borderId="0" xfId="0" applyNumberFormat="1" applyFill="1"/>
    <xf numFmtId="0" fontId="0" fillId="0" borderId="0" xfId="0" applyFill="1"/>
    <xf numFmtId="40" fontId="0" fillId="0" borderId="0" xfId="0" applyNumberFormat="1" applyFill="1"/>
    <xf numFmtId="0" fontId="0" fillId="4" borderId="0" xfId="0" applyFill="1"/>
    <xf numFmtId="0" fontId="3" fillId="5" borderId="0" xfId="2" applyFont="1" applyFill="1"/>
    <xf numFmtId="0" fontId="9" fillId="5" borderId="0" xfId="2" applyFont="1" applyFill="1" applyAlignment="1"/>
    <xf numFmtId="164" fontId="9" fillId="5" borderId="0" xfId="1" applyFont="1" applyFill="1"/>
    <xf numFmtId="0" fontId="10" fillId="5" borderId="0" xfId="2" applyFont="1" applyFill="1"/>
    <xf numFmtId="0" fontId="9" fillId="5" borderId="0" xfId="2" applyFont="1" applyFill="1"/>
    <xf numFmtId="164" fontId="1" fillId="5" borderId="0" xfId="1" applyFill="1"/>
    <xf numFmtId="164" fontId="10" fillId="5" borderId="0" xfId="2" applyNumberFormat="1" applyFont="1" applyFill="1"/>
    <xf numFmtId="164" fontId="3" fillId="5" borderId="0" xfId="2" applyNumberFormat="1" applyFont="1" applyFill="1"/>
    <xf numFmtId="0" fontId="3" fillId="0" borderId="0" xfId="5" applyFont="1"/>
    <xf numFmtId="164" fontId="1" fillId="5" borderId="2" xfId="1" applyFill="1" applyBorder="1"/>
    <xf numFmtId="164" fontId="3" fillId="5" borderId="2" xfId="2" applyNumberFormat="1" applyFont="1" applyFill="1" applyBorder="1"/>
    <xf numFmtId="0" fontId="3" fillId="5" borderId="2" xfId="2" applyFont="1" applyFill="1" applyBorder="1"/>
    <xf numFmtId="164" fontId="1" fillId="5" borderId="0" xfId="1" applyFill="1" applyBorder="1"/>
    <xf numFmtId="0" fontId="3" fillId="5" borderId="0" xfId="2" applyFont="1" applyFill="1" applyBorder="1"/>
    <xf numFmtId="164" fontId="10" fillId="5" borderId="3" xfId="2" applyNumberFormat="1" applyFont="1" applyFill="1" applyBorder="1"/>
    <xf numFmtId="164" fontId="10" fillId="5" borderId="0" xfId="1" applyFont="1" applyFill="1"/>
    <xf numFmtId="2" fontId="3" fillId="5" borderId="0" xfId="2" applyNumberFormat="1" applyFont="1" applyFill="1"/>
    <xf numFmtId="0" fontId="11" fillId="5" borderId="0" xfId="2" applyFont="1" applyFill="1"/>
    <xf numFmtId="164" fontId="11" fillId="5" borderId="0" xfId="1" applyFont="1" applyFill="1"/>
    <xf numFmtId="0" fontId="3" fillId="0" borderId="0" xfId="2" applyFont="1"/>
    <xf numFmtId="0" fontId="5" fillId="5" borderId="0" xfId="2" applyFont="1" applyFill="1"/>
    <xf numFmtId="164" fontId="5" fillId="5" borderId="0" xfId="1" applyFont="1" applyFill="1"/>
    <xf numFmtId="164" fontId="10" fillId="5" borderId="4" xfId="2" applyNumberFormat="1" applyFont="1" applyFill="1" applyBorder="1"/>
    <xf numFmtId="164" fontId="5" fillId="5" borderId="4" xfId="2" applyNumberFormat="1" applyFont="1" applyFill="1" applyBorder="1"/>
    <xf numFmtId="0" fontId="10" fillId="5" borderId="2" xfId="2" applyFont="1" applyFill="1" applyBorder="1"/>
    <xf numFmtId="0" fontId="13" fillId="5" borderId="0" xfId="2" applyFont="1" applyFill="1"/>
    <xf numFmtId="0" fontId="14" fillId="5" borderId="0" xfId="2" applyFont="1" applyFill="1"/>
    <xf numFmtId="0" fontId="3" fillId="4" borderId="0" xfId="2" applyFont="1" applyFill="1" applyAlignment="1">
      <alignment horizontal="left"/>
    </xf>
    <xf numFmtId="164" fontId="10" fillId="5" borderId="0" xfId="2" applyNumberFormat="1" applyFont="1" applyFill="1" applyBorder="1"/>
    <xf numFmtId="0" fontId="10" fillId="5" borderId="0" xfId="2" applyFont="1" applyFill="1" applyBorder="1"/>
    <xf numFmtId="164" fontId="10" fillId="0" borderId="4" xfId="2" applyNumberFormat="1" applyFont="1" applyFill="1" applyBorder="1"/>
    <xf numFmtId="164" fontId="14" fillId="5" borderId="0" xfId="1" applyFont="1" applyFill="1" applyBorder="1"/>
    <xf numFmtId="164" fontId="13" fillId="5" borderId="0" xfId="1" applyFont="1" applyFill="1"/>
    <xf numFmtId="164" fontId="14" fillId="5" borderId="0" xfId="1" applyFont="1" applyFill="1"/>
    <xf numFmtId="4" fontId="14" fillId="5" borderId="0" xfId="2" applyNumberFormat="1" applyFont="1" applyFill="1" applyBorder="1"/>
    <xf numFmtId="4" fontId="14" fillId="5" borderId="3" xfId="2" applyNumberFormat="1" applyFont="1" applyFill="1" applyBorder="1"/>
    <xf numFmtId="0" fontId="14" fillId="5" borderId="0" xfId="2" applyFont="1" applyFill="1" applyBorder="1"/>
    <xf numFmtId="166" fontId="14" fillId="5" borderId="0" xfId="2" applyNumberFormat="1" applyFont="1" applyFill="1"/>
    <xf numFmtId="0" fontId="13" fillId="5" borderId="0" xfId="2" applyFont="1" applyFill="1" applyBorder="1"/>
    <xf numFmtId="164" fontId="13" fillId="5" borderId="0" xfId="2" applyNumberFormat="1" applyFont="1" applyFill="1"/>
    <xf numFmtId="0" fontId="3" fillId="4" borderId="0" xfId="2" applyFont="1" applyFill="1" applyAlignment="1">
      <alignment horizontal="right"/>
    </xf>
    <xf numFmtId="0" fontId="3" fillId="4" borderId="0" xfId="6" quotePrefix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4" fontId="10" fillId="5" borderId="2" xfId="2" applyNumberFormat="1" applyFont="1" applyFill="1" applyBorder="1"/>
    <xf numFmtId="0" fontId="10" fillId="4" borderId="0" xfId="2" applyFont="1" applyFill="1" applyAlignment="1">
      <alignment horizontal="right"/>
    </xf>
    <xf numFmtId="0" fontId="13" fillId="4" borderId="0" xfId="2" applyFont="1" applyFill="1" applyAlignment="1">
      <alignment horizontal="right"/>
    </xf>
    <xf numFmtId="0" fontId="11" fillId="4" borderId="0" xfId="2" applyFont="1" applyFill="1" applyAlignment="1">
      <alignment horizontal="right"/>
    </xf>
    <xf numFmtId="167" fontId="14" fillId="4" borderId="0" xfId="1" applyNumberFormat="1" applyFon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8" fontId="0" fillId="0" borderId="0" xfId="0" applyNumberFormat="1" applyFill="1"/>
    <xf numFmtId="168" fontId="0" fillId="0" borderId="0" xfId="0" applyNumberFormat="1"/>
    <xf numFmtId="0" fontId="15" fillId="0" borderId="0" xfId="0" applyFont="1"/>
    <xf numFmtId="4" fontId="15" fillId="0" borderId="0" xfId="0" applyNumberFormat="1" applyFont="1"/>
    <xf numFmtId="1" fontId="15" fillId="0" borderId="0" xfId="0" quotePrefix="1" applyNumberFormat="1" applyFont="1" applyAlignment="1">
      <alignment horizontal="left"/>
    </xf>
    <xf numFmtId="0" fontId="15" fillId="0" borderId="0" xfId="0" applyFont="1"/>
    <xf numFmtId="4" fontId="15" fillId="0" borderId="0" xfId="0" applyNumberFormat="1" applyFont="1"/>
    <xf numFmtId="1" fontId="15" fillId="0" borderId="0" xfId="0" quotePrefix="1" applyNumberFormat="1" applyFont="1" applyAlignment="1">
      <alignment horizontal="left"/>
    </xf>
    <xf numFmtId="164" fontId="12" fillId="5" borderId="0" xfId="1" applyFont="1" applyFill="1" applyAlignment="1">
      <alignment horizontal="center"/>
    </xf>
    <xf numFmtId="0" fontId="16" fillId="5" borderId="0" xfId="2" applyFont="1" applyFill="1"/>
    <xf numFmtId="0" fontId="17" fillId="4" borderId="0" xfId="0" applyFont="1" applyFill="1"/>
    <xf numFmtId="164" fontId="17" fillId="5" borderId="0" xfId="1" applyFont="1" applyFill="1"/>
  </cellXfs>
  <cellStyles count="7">
    <cellStyle name="=C:\WINNT\SYSTEM32\COMMAND.COM" xfId="2"/>
    <cellStyle name="Millares" xfId="1" builtinId="3"/>
    <cellStyle name="Normal" xfId="0" builtinId="0"/>
    <cellStyle name="Normal 2" xfId="6"/>
    <cellStyle name="Normal 22" xfId="5"/>
    <cellStyle name="Normal_CONTROL" xfId="3"/>
    <cellStyle name="Normal_Parametro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zoomScale="85" zoomScaleNormal="85" workbookViewId="0">
      <pane ySplit="5" topLeftCell="A189" activePane="bottomLeft" state="frozen"/>
      <selection pane="bottomLeft" activeCell="A209" sqref="A209"/>
    </sheetView>
  </sheetViews>
  <sheetFormatPr baseColWidth="10" defaultRowHeight="15" x14ac:dyDescent="0.25"/>
  <cols>
    <col min="1" max="1" width="3.140625" customWidth="1"/>
    <col min="3" max="3" width="51.5703125" bestFit="1" customWidth="1"/>
    <col min="4" max="4" width="13.5703125" style="68" customWidth="1"/>
    <col min="5" max="5" width="14.42578125" bestFit="1" customWidth="1"/>
    <col min="6" max="6" width="14.42578125" style="2" customWidth="1"/>
    <col min="7" max="7" width="14.5703125" hidden="1" customWidth="1"/>
    <col min="8" max="8" width="14.42578125" hidden="1" customWidth="1"/>
    <col min="9" max="9" width="11.42578125" hidden="1" customWidth="1"/>
    <col min="10" max="10" width="14.28515625" hidden="1" customWidth="1"/>
    <col min="11" max="11" width="14.5703125" hidden="1" customWidth="1"/>
    <col min="12" max="12" width="2" hidden="1" customWidth="1"/>
    <col min="13" max="13" width="52.140625" hidden="1" customWidth="1"/>
  </cols>
  <sheetData>
    <row r="1" spans="1:18" x14ac:dyDescent="0.25">
      <c r="A1" s="1"/>
      <c r="B1" s="1"/>
    </row>
    <row r="2" spans="1:18" ht="15.75" x14ac:dyDescent="0.25">
      <c r="A2" s="1"/>
      <c r="B2" s="3" t="s">
        <v>21</v>
      </c>
    </row>
    <row r="3" spans="1:18" x14ac:dyDescent="0.25">
      <c r="A3" s="1"/>
      <c r="B3" s="9" t="s">
        <v>0</v>
      </c>
    </row>
    <row r="4" spans="1:18" x14ac:dyDescent="0.25">
      <c r="B4" s="9" t="s">
        <v>219</v>
      </c>
      <c r="H4" s="2"/>
    </row>
    <row r="5" spans="1:18" ht="24.75" x14ac:dyDescent="0.25">
      <c r="A5" s="5" t="s">
        <v>7</v>
      </c>
      <c r="B5" s="5" t="s">
        <v>1</v>
      </c>
      <c r="C5" s="4" t="s">
        <v>2</v>
      </c>
      <c r="D5" s="6">
        <v>44255</v>
      </c>
      <c r="E5" s="6">
        <v>44227</v>
      </c>
      <c r="F5" s="6">
        <v>44196</v>
      </c>
      <c r="G5" s="6">
        <v>44165</v>
      </c>
      <c r="H5" s="6">
        <v>44135</v>
      </c>
      <c r="I5" s="7" t="s">
        <v>214</v>
      </c>
      <c r="J5" s="7" t="s">
        <v>4</v>
      </c>
      <c r="K5" s="7" t="s">
        <v>3</v>
      </c>
      <c r="L5" s="5" t="s">
        <v>5</v>
      </c>
      <c r="M5" s="5" t="s">
        <v>6</v>
      </c>
    </row>
    <row r="6" spans="1:18" x14ac:dyDescent="0.25">
      <c r="A6" t="str">
        <f>LEFT(B6)</f>
        <v>1</v>
      </c>
      <c r="B6" s="65">
        <v>1</v>
      </c>
      <c r="C6" s="14" t="s">
        <v>8</v>
      </c>
      <c r="D6" s="69">
        <v>3277885.76</v>
      </c>
      <c r="E6" s="15">
        <v>3270682.56</v>
      </c>
      <c r="F6" s="15">
        <v>3259760.9</v>
      </c>
      <c r="G6" s="11">
        <v>3250409.32</v>
      </c>
      <c r="H6" s="10">
        <v>3239913.57</v>
      </c>
      <c r="I6" s="10">
        <f>E6-F6</f>
        <v>10921.660000000149</v>
      </c>
      <c r="J6" s="10">
        <f>F6-G6</f>
        <v>9351.5800000000745</v>
      </c>
      <c r="K6" s="10">
        <f>I6-J6</f>
        <v>1570.0800000000745</v>
      </c>
      <c r="L6">
        <f>LEN(B6)</f>
        <v>1</v>
      </c>
      <c r="N6" s="70"/>
      <c r="P6" s="73"/>
      <c r="Q6" s="71"/>
      <c r="R6" s="72"/>
    </row>
    <row r="7" spans="1:18" x14ac:dyDescent="0.25">
      <c r="A7" s="2" t="str">
        <f t="shared" ref="A7:A24" si="0">LEFT(B7)</f>
        <v>1</v>
      </c>
      <c r="B7" s="65">
        <v>11</v>
      </c>
      <c r="C7" s="14" t="s">
        <v>22</v>
      </c>
      <c r="D7" s="69">
        <v>3276309.34</v>
      </c>
      <c r="E7" s="15">
        <v>3269094.24</v>
      </c>
      <c r="F7" s="15">
        <v>3258160.68</v>
      </c>
      <c r="G7" s="11">
        <v>3248797.2</v>
      </c>
      <c r="H7" s="10">
        <v>3238289.55</v>
      </c>
      <c r="I7" s="10">
        <f t="shared" ref="I7:I20" si="1">E7-F7</f>
        <v>10933.560000000056</v>
      </c>
      <c r="J7" s="10">
        <f t="shared" ref="J7:J20" si="2">F7-G7</f>
        <v>9363.4799999999814</v>
      </c>
      <c r="K7" s="10">
        <f t="shared" ref="K7:K16" si="3">I7-J7</f>
        <v>1570.0800000000745</v>
      </c>
      <c r="L7" s="2">
        <f t="shared" ref="L7:L16" si="4">LEN(B7)</f>
        <v>2</v>
      </c>
      <c r="N7" s="70"/>
      <c r="P7" s="73"/>
      <c r="Q7" s="71"/>
      <c r="R7" s="72"/>
    </row>
    <row r="8" spans="1:18" x14ac:dyDescent="0.25">
      <c r="A8" s="2" t="str">
        <f t="shared" si="0"/>
        <v>1</v>
      </c>
      <c r="B8" s="65">
        <v>111</v>
      </c>
      <c r="C8" s="14" t="s">
        <v>23</v>
      </c>
      <c r="D8" s="69">
        <v>3247036.41</v>
      </c>
      <c r="E8" s="15">
        <v>3229467.31</v>
      </c>
      <c r="F8" s="15">
        <v>3220018.74</v>
      </c>
      <c r="G8" s="11">
        <v>3218957.6</v>
      </c>
      <c r="H8" s="10">
        <v>3208860.92</v>
      </c>
      <c r="I8" s="10">
        <f t="shared" si="1"/>
        <v>9448.5699999998324</v>
      </c>
      <c r="J8" s="10">
        <f t="shared" si="2"/>
        <v>1061.1400000001304</v>
      </c>
      <c r="K8" s="10">
        <f t="shared" si="3"/>
        <v>8387.429999999702</v>
      </c>
      <c r="L8" s="2">
        <f t="shared" si="4"/>
        <v>3</v>
      </c>
      <c r="N8" s="70"/>
      <c r="P8" s="73"/>
      <c r="Q8" s="71"/>
      <c r="R8" s="72"/>
    </row>
    <row r="9" spans="1:18" x14ac:dyDescent="0.25">
      <c r="A9" s="2" t="str">
        <f t="shared" si="0"/>
        <v>1</v>
      </c>
      <c r="B9" s="65">
        <v>1110</v>
      </c>
      <c r="C9" s="14" t="s">
        <v>24</v>
      </c>
      <c r="D9" s="69">
        <v>3247036.41</v>
      </c>
      <c r="E9" s="15">
        <v>3229467.31</v>
      </c>
      <c r="F9" s="15">
        <v>3220018.74</v>
      </c>
      <c r="G9" s="11">
        <v>3218957.6</v>
      </c>
      <c r="H9" s="10">
        <v>3208860.92</v>
      </c>
      <c r="I9" s="10">
        <f t="shared" si="1"/>
        <v>9448.5699999998324</v>
      </c>
      <c r="J9" s="10">
        <f t="shared" si="2"/>
        <v>1061.1400000001304</v>
      </c>
      <c r="K9" s="10">
        <f t="shared" si="3"/>
        <v>8387.429999999702</v>
      </c>
      <c r="L9" s="2">
        <f t="shared" si="4"/>
        <v>4</v>
      </c>
      <c r="N9" s="70"/>
      <c r="P9" s="73"/>
      <c r="Q9" s="71"/>
      <c r="R9" s="72"/>
    </row>
    <row r="10" spans="1:18" x14ac:dyDescent="0.25">
      <c r="A10" s="2" t="str">
        <f t="shared" si="0"/>
        <v>1</v>
      </c>
      <c r="B10" s="65">
        <v>1110000</v>
      </c>
      <c r="C10" s="14" t="s">
        <v>25</v>
      </c>
      <c r="D10" s="69">
        <v>247036.41</v>
      </c>
      <c r="E10" s="15">
        <v>229467.31</v>
      </c>
      <c r="F10" s="15">
        <v>220018.74</v>
      </c>
      <c r="G10" s="11">
        <v>218957.6</v>
      </c>
      <c r="H10" s="10">
        <v>208860.92</v>
      </c>
      <c r="I10" s="10">
        <f t="shared" si="1"/>
        <v>9448.570000000007</v>
      </c>
      <c r="J10" s="10">
        <f t="shared" si="2"/>
        <v>1061.1399999999849</v>
      </c>
      <c r="K10" s="10">
        <f t="shared" si="3"/>
        <v>8387.4300000000221</v>
      </c>
      <c r="L10" s="2">
        <f t="shared" si="4"/>
        <v>7</v>
      </c>
      <c r="N10" s="70"/>
      <c r="P10" s="73"/>
      <c r="Q10" s="71"/>
      <c r="R10" s="72"/>
    </row>
    <row r="11" spans="1:18" x14ac:dyDescent="0.25">
      <c r="A11" s="2" t="str">
        <f t="shared" si="0"/>
        <v>1</v>
      </c>
      <c r="B11" s="65">
        <v>111000007</v>
      </c>
      <c r="C11" s="14" t="s">
        <v>26</v>
      </c>
      <c r="D11" s="69">
        <v>239105.91</v>
      </c>
      <c r="E11" s="15">
        <v>221536.81</v>
      </c>
      <c r="F11" s="15">
        <v>211416.76</v>
      </c>
      <c r="G11" s="11">
        <v>208877.89</v>
      </c>
      <c r="H11" s="10">
        <v>198781.21</v>
      </c>
      <c r="I11" s="10">
        <f t="shared" si="1"/>
        <v>10120.049999999988</v>
      </c>
      <c r="J11" s="10">
        <f t="shared" si="2"/>
        <v>2538.8699999999953</v>
      </c>
      <c r="K11" s="10">
        <f t="shared" si="3"/>
        <v>7581.179999999993</v>
      </c>
      <c r="L11" s="2">
        <f t="shared" si="4"/>
        <v>9</v>
      </c>
      <c r="N11" s="70"/>
      <c r="P11" s="73"/>
      <c r="Q11" s="71"/>
      <c r="R11" s="72"/>
    </row>
    <row r="12" spans="1:18" x14ac:dyDescent="0.25">
      <c r="A12" s="2" t="str">
        <f t="shared" si="0"/>
        <v>1</v>
      </c>
      <c r="B12" s="65">
        <v>111000008</v>
      </c>
      <c r="C12" s="14" t="s">
        <v>27</v>
      </c>
      <c r="D12" s="69">
        <v>7024.3</v>
      </c>
      <c r="E12" s="15">
        <v>7024.3</v>
      </c>
      <c r="F12" s="15">
        <v>7024.3</v>
      </c>
      <c r="G12" s="11">
        <v>7024.3</v>
      </c>
      <c r="H12" s="10">
        <v>7024.3</v>
      </c>
      <c r="I12" s="10">
        <f t="shared" si="1"/>
        <v>0</v>
      </c>
      <c r="J12" s="10">
        <f t="shared" si="2"/>
        <v>0</v>
      </c>
      <c r="K12" s="10">
        <f t="shared" si="3"/>
        <v>0</v>
      </c>
      <c r="L12" s="2">
        <f t="shared" si="4"/>
        <v>9</v>
      </c>
      <c r="N12" s="70"/>
      <c r="P12" s="73"/>
      <c r="Q12" s="71"/>
      <c r="R12" s="72"/>
    </row>
    <row r="13" spans="1:18" x14ac:dyDescent="0.25">
      <c r="A13" s="2" t="str">
        <f t="shared" si="0"/>
        <v>1</v>
      </c>
      <c r="B13" s="65">
        <v>111000009</v>
      </c>
      <c r="C13" s="14" t="s">
        <v>28</v>
      </c>
      <c r="D13" s="69">
        <v>906.2</v>
      </c>
      <c r="E13" s="15">
        <v>906.2</v>
      </c>
      <c r="F13" s="15">
        <v>1577.68</v>
      </c>
      <c r="G13" s="11">
        <v>3055.41</v>
      </c>
      <c r="H13" s="10">
        <v>3055.41</v>
      </c>
      <c r="I13" s="10">
        <f t="shared" si="1"/>
        <v>-671.48</v>
      </c>
      <c r="J13" s="10">
        <f t="shared" si="2"/>
        <v>-1477.7299999999998</v>
      </c>
      <c r="K13" s="10">
        <f t="shared" si="3"/>
        <v>806.24999999999977</v>
      </c>
      <c r="L13" s="2">
        <f t="shared" si="4"/>
        <v>9</v>
      </c>
      <c r="N13" s="70"/>
      <c r="P13" s="73"/>
      <c r="Q13" s="71"/>
      <c r="R13" s="71"/>
    </row>
    <row r="14" spans="1:18" x14ac:dyDescent="0.25">
      <c r="A14" s="2" t="str">
        <f t="shared" si="0"/>
        <v>1</v>
      </c>
      <c r="B14" s="65">
        <v>1110020</v>
      </c>
      <c r="C14" s="14" t="s">
        <v>15</v>
      </c>
      <c r="D14" s="69">
        <v>3000000</v>
      </c>
      <c r="E14" s="15">
        <v>3000000</v>
      </c>
      <c r="F14" s="15">
        <v>3000000</v>
      </c>
      <c r="G14" s="11">
        <v>3000000</v>
      </c>
      <c r="H14" s="10">
        <v>3000000</v>
      </c>
      <c r="I14" s="10">
        <f t="shared" si="1"/>
        <v>0</v>
      </c>
      <c r="J14" s="10">
        <f t="shared" si="2"/>
        <v>0</v>
      </c>
      <c r="K14" s="10">
        <f t="shared" si="3"/>
        <v>0</v>
      </c>
      <c r="L14" s="2">
        <f t="shared" si="4"/>
        <v>7</v>
      </c>
      <c r="N14" s="70"/>
      <c r="P14" s="73"/>
      <c r="Q14" s="71"/>
      <c r="R14" s="72"/>
    </row>
    <row r="15" spans="1:18" x14ac:dyDescent="0.25">
      <c r="A15" s="2" t="str">
        <f t="shared" si="0"/>
        <v>1</v>
      </c>
      <c r="B15" s="65">
        <v>111002002</v>
      </c>
      <c r="C15" s="14" t="s">
        <v>29</v>
      </c>
      <c r="D15" s="69">
        <v>1000000</v>
      </c>
      <c r="E15" s="15">
        <v>1000000</v>
      </c>
      <c r="F15" s="15">
        <v>1000000</v>
      </c>
      <c r="G15" s="11">
        <v>1000000</v>
      </c>
      <c r="H15" s="10">
        <v>1000000</v>
      </c>
      <c r="I15" s="10">
        <f t="shared" si="1"/>
        <v>0</v>
      </c>
      <c r="J15" s="10">
        <f t="shared" si="2"/>
        <v>0</v>
      </c>
      <c r="K15" s="10">
        <f t="shared" si="3"/>
        <v>0</v>
      </c>
      <c r="L15" s="2">
        <f t="shared" si="4"/>
        <v>9</v>
      </c>
      <c r="N15" s="70"/>
      <c r="P15" s="73"/>
      <c r="Q15" s="71"/>
      <c r="R15" s="72"/>
    </row>
    <row r="16" spans="1:18" x14ac:dyDescent="0.25">
      <c r="A16" s="2" t="str">
        <f t="shared" si="0"/>
        <v>1</v>
      </c>
      <c r="B16" s="65">
        <v>111002013</v>
      </c>
      <c r="C16" s="14" t="s">
        <v>30</v>
      </c>
      <c r="D16" s="69">
        <v>2000000</v>
      </c>
      <c r="E16" s="15">
        <v>2000000</v>
      </c>
      <c r="F16" s="15">
        <v>2000000</v>
      </c>
      <c r="G16" s="11">
        <v>2000000</v>
      </c>
      <c r="H16" s="10">
        <v>2000000</v>
      </c>
      <c r="I16" s="10">
        <f t="shared" si="1"/>
        <v>0</v>
      </c>
      <c r="J16" s="10">
        <f t="shared" si="2"/>
        <v>0</v>
      </c>
      <c r="K16" s="10">
        <f t="shared" si="3"/>
        <v>0</v>
      </c>
      <c r="L16" s="2">
        <f t="shared" si="4"/>
        <v>9</v>
      </c>
      <c r="N16" s="70"/>
      <c r="P16" s="73"/>
      <c r="Q16" s="71"/>
      <c r="R16" s="72"/>
    </row>
    <row r="17" spans="1:18" s="2" customFormat="1" x14ac:dyDescent="0.25">
      <c r="A17" s="2" t="str">
        <f t="shared" si="0"/>
        <v>1</v>
      </c>
      <c r="B17" s="65">
        <v>114</v>
      </c>
      <c r="C17" s="14" t="s">
        <v>148</v>
      </c>
      <c r="D17" s="69">
        <v>0</v>
      </c>
      <c r="E17" s="15">
        <v>7536.96</v>
      </c>
      <c r="F17" s="15">
        <v>7524.59</v>
      </c>
      <c r="G17" s="11">
        <v>0</v>
      </c>
      <c r="H17" s="10">
        <v>0</v>
      </c>
      <c r="I17" s="10">
        <f t="shared" si="1"/>
        <v>12.369999999999891</v>
      </c>
      <c r="J17" s="10">
        <f t="shared" si="2"/>
        <v>7524.59</v>
      </c>
      <c r="K17" s="10">
        <f t="shared" ref="K17:K20" si="5">I17-J17</f>
        <v>-7512.22</v>
      </c>
      <c r="L17" s="2">
        <f t="shared" ref="L17:L20" si="6">LEN(B17)</f>
        <v>3</v>
      </c>
      <c r="N17" s="70"/>
      <c r="P17" s="73"/>
      <c r="Q17" s="71"/>
      <c r="R17" s="71"/>
    </row>
    <row r="18" spans="1:18" s="2" customFormat="1" x14ac:dyDescent="0.25">
      <c r="A18" s="2" t="str">
        <f t="shared" si="0"/>
        <v>1</v>
      </c>
      <c r="B18" s="65">
        <v>1146</v>
      </c>
      <c r="C18" s="14" t="s">
        <v>212</v>
      </c>
      <c r="D18" s="69">
        <v>0</v>
      </c>
      <c r="E18" s="15">
        <v>7536.96</v>
      </c>
      <c r="F18" s="15">
        <v>7524.59</v>
      </c>
      <c r="G18" s="11">
        <v>0</v>
      </c>
      <c r="H18" s="10">
        <v>0</v>
      </c>
      <c r="I18" s="10">
        <f t="shared" si="1"/>
        <v>12.369999999999891</v>
      </c>
      <c r="J18" s="10">
        <f t="shared" si="2"/>
        <v>7524.59</v>
      </c>
      <c r="K18" s="10">
        <f t="shared" si="5"/>
        <v>-7512.22</v>
      </c>
      <c r="L18" s="2">
        <f t="shared" si="6"/>
        <v>4</v>
      </c>
      <c r="N18" s="70"/>
      <c r="P18" s="73"/>
      <c r="Q18" s="71"/>
      <c r="R18" s="71"/>
    </row>
    <row r="19" spans="1:18" s="2" customFormat="1" x14ac:dyDescent="0.25">
      <c r="A19" s="2" t="str">
        <f t="shared" si="0"/>
        <v>1</v>
      </c>
      <c r="B19" s="65">
        <v>1146040</v>
      </c>
      <c r="C19" s="14" t="s">
        <v>212</v>
      </c>
      <c r="D19" s="69">
        <v>0</v>
      </c>
      <c r="E19" s="15">
        <v>7536.96</v>
      </c>
      <c r="F19" s="15">
        <v>7524.59</v>
      </c>
      <c r="G19" s="11">
        <v>0</v>
      </c>
      <c r="H19" s="10">
        <v>0</v>
      </c>
      <c r="I19" s="10">
        <f t="shared" si="1"/>
        <v>12.369999999999891</v>
      </c>
      <c r="J19" s="10">
        <f t="shared" si="2"/>
        <v>7524.59</v>
      </c>
      <c r="K19" s="10">
        <f t="shared" si="5"/>
        <v>-7512.22</v>
      </c>
      <c r="L19" s="2">
        <f t="shared" si="6"/>
        <v>7</v>
      </c>
      <c r="N19" s="70"/>
      <c r="P19" s="73"/>
      <c r="Q19" s="71"/>
      <c r="R19" s="71"/>
    </row>
    <row r="20" spans="1:18" s="2" customFormat="1" x14ac:dyDescent="0.25">
      <c r="A20" s="2" t="str">
        <f t="shared" si="0"/>
        <v>1</v>
      </c>
      <c r="B20" s="65">
        <v>114604000</v>
      </c>
      <c r="C20" s="14" t="s">
        <v>205</v>
      </c>
      <c r="D20" s="69">
        <v>0</v>
      </c>
      <c r="E20" s="15">
        <v>7536.96</v>
      </c>
      <c r="F20" s="15">
        <v>7524.59</v>
      </c>
      <c r="G20" s="11">
        <v>0</v>
      </c>
      <c r="H20" s="10">
        <v>0</v>
      </c>
      <c r="I20" s="10">
        <f t="shared" si="1"/>
        <v>12.369999999999891</v>
      </c>
      <c r="J20" s="10">
        <f t="shared" si="2"/>
        <v>7524.59</v>
      </c>
      <c r="K20" s="10">
        <f t="shared" si="5"/>
        <v>-7512.22</v>
      </c>
      <c r="L20" s="2">
        <f t="shared" si="6"/>
        <v>9</v>
      </c>
      <c r="N20" s="70"/>
      <c r="P20" s="73"/>
      <c r="Q20" s="71"/>
      <c r="R20" s="71"/>
    </row>
    <row r="21" spans="1:18" x14ac:dyDescent="0.25">
      <c r="A21" s="67" t="str">
        <f t="shared" si="0"/>
        <v>1</v>
      </c>
      <c r="B21" s="66">
        <v>115</v>
      </c>
      <c r="C21" t="s">
        <v>149</v>
      </c>
      <c r="D21" s="69">
        <v>0</v>
      </c>
      <c r="E21" s="15">
        <v>0</v>
      </c>
      <c r="F21" s="15">
        <v>0</v>
      </c>
      <c r="G21" s="15">
        <v>0</v>
      </c>
      <c r="H21" s="15">
        <v>0</v>
      </c>
      <c r="I21" s="10">
        <f t="shared" ref="I21:I24" si="7">E21-F21</f>
        <v>0</v>
      </c>
      <c r="J21" s="10">
        <f t="shared" ref="J21:J24" si="8">F21-G21</f>
        <v>0</v>
      </c>
      <c r="K21" s="10">
        <f t="shared" ref="K21:K24" si="9">I21-J21</f>
        <v>0</v>
      </c>
      <c r="L21" s="67">
        <f t="shared" ref="L21:L24" si="10">LEN(B21)</f>
        <v>3</v>
      </c>
      <c r="N21" s="70"/>
      <c r="P21" s="73"/>
      <c r="Q21" s="71"/>
      <c r="R21" s="71"/>
    </row>
    <row r="22" spans="1:18" x14ac:dyDescent="0.25">
      <c r="A22" s="67" t="str">
        <f t="shared" si="0"/>
        <v>1</v>
      </c>
      <c r="B22" s="66">
        <v>1152</v>
      </c>
      <c r="C22" t="s">
        <v>149</v>
      </c>
      <c r="D22" s="69">
        <v>0</v>
      </c>
      <c r="E22" s="15">
        <v>0</v>
      </c>
      <c r="F22" s="15">
        <v>0</v>
      </c>
      <c r="G22" s="15">
        <v>0</v>
      </c>
      <c r="H22" s="15">
        <v>0</v>
      </c>
      <c r="I22" s="10">
        <f t="shared" si="7"/>
        <v>0</v>
      </c>
      <c r="J22" s="10">
        <f t="shared" si="8"/>
        <v>0</v>
      </c>
      <c r="K22" s="10">
        <f t="shared" si="9"/>
        <v>0</v>
      </c>
      <c r="L22" s="67">
        <f t="shared" si="10"/>
        <v>4</v>
      </c>
      <c r="N22" s="70"/>
      <c r="P22" s="73"/>
      <c r="Q22" s="71"/>
      <c r="R22" s="71"/>
    </row>
    <row r="23" spans="1:18" x14ac:dyDescent="0.25">
      <c r="A23" s="67" t="str">
        <f t="shared" si="0"/>
        <v>1</v>
      </c>
      <c r="B23" s="66">
        <v>1152020</v>
      </c>
      <c r="C23" t="s">
        <v>215</v>
      </c>
      <c r="D23" s="69">
        <v>0</v>
      </c>
      <c r="E23" s="15">
        <v>0</v>
      </c>
      <c r="F23" s="15">
        <v>0</v>
      </c>
      <c r="G23" s="15">
        <v>0</v>
      </c>
      <c r="H23" s="15">
        <v>0</v>
      </c>
      <c r="I23" s="10">
        <f t="shared" si="7"/>
        <v>0</v>
      </c>
      <c r="J23" s="10">
        <f t="shared" si="8"/>
        <v>0</v>
      </c>
      <c r="K23" s="10">
        <f t="shared" si="9"/>
        <v>0</v>
      </c>
      <c r="L23" s="67">
        <f t="shared" si="10"/>
        <v>7</v>
      </c>
      <c r="N23" s="70"/>
      <c r="P23" s="73"/>
      <c r="Q23" s="71"/>
      <c r="R23" s="71"/>
    </row>
    <row r="24" spans="1:18" x14ac:dyDescent="0.25">
      <c r="A24" s="67" t="str">
        <f t="shared" si="0"/>
        <v>1</v>
      </c>
      <c r="B24" s="66">
        <v>115202000</v>
      </c>
      <c r="C24" t="s">
        <v>205</v>
      </c>
      <c r="D24" s="69">
        <v>0</v>
      </c>
      <c r="E24" s="15">
        <v>0</v>
      </c>
      <c r="F24" s="15">
        <v>0</v>
      </c>
      <c r="G24" s="15">
        <v>0</v>
      </c>
      <c r="H24" s="15">
        <v>0</v>
      </c>
      <c r="I24" s="10">
        <f t="shared" si="7"/>
        <v>0</v>
      </c>
      <c r="J24" s="10">
        <f t="shared" si="8"/>
        <v>0</v>
      </c>
      <c r="K24" s="10">
        <f t="shared" si="9"/>
        <v>0</v>
      </c>
      <c r="L24" s="67">
        <f t="shared" si="10"/>
        <v>9</v>
      </c>
      <c r="N24" s="70"/>
      <c r="P24" s="73"/>
      <c r="Q24" s="71"/>
      <c r="R24" s="71"/>
    </row>
    <row r="25" spans="1:18" x14ac:dyDescent="0.25">
      <c r="A25" s="2" t="str">
        <f t="shared" ref="A25:A56" si="11">LEFT(B25)</f>
        <v>1</v>
      </c>
      <c r="B25" s="65">
        <v>116</v>
      </c>
      <c r="C25" s="14" t="s">
        <v>31</v>
      </c>
      <c r="D25" s="69">
        <v>0</v>
      </c>
      <c r="E25" s="15">
        <v>3928.76</v>
      </c>
      <c r="F25" s="15">
        <v>3581.96</v>
      </c>
      <c r="G25" s="11">
        <v>3217.22</v>
      </c>
      <c r="H25" s="10">
        <v>3217.22</v>
      </c>
      <c r="I25" s="10">
        <f t="shared" ref="I25:I56" si="12">E25-F25</f>
        <v>346.80000000000018</v>
      </c>
      <c r="J25" s="10">
        <f t="shared" ref="J25:J56" si="13">F25-G25</f>
        <v>364.74000000000024</v>
      </c>
      <c r="K25" s="10">
        <f t="shared" ref="K25:K51" si="14">I25-J25</f>
        <v>-17.940000000000055</v>
      </c>
      <c r="L25" s="2">
        <f t="shared" ref="L25:L51" si="15">LEN(B25)</f>
        <v>3</v>
      </c>
      <c r="N25" s="70"/>
      <c r="P25" s="73"/>
      <c r="Q25" s="71"/>
      <c r="R25" s="71"/>
    </row>
    <row r="26" spans="1:18" x14ac:dyDescent="0.25">
      <c r="A26" s="2" t="str">
        <f t="shared" si="11"/>
        <v>1</v>
      </c>
      <c r="B26" s="65">
        <v>1160</v>
      </c>
      <c r="C26" s="14" t="s">
        <v>24</v>
      </c>
      <c r="D26" s="69">
        <v>0</v>
      </c>
      <c r="E26" s="15">
        <v>3928.76</v>
      </c>
      <c r="F26" s="15">
        <v>3581.96</v>
      </c>
      <c r="G26" s="11">
        <v>3217.22</v>
      </c>
      <c r="H26" s="10">
        <v>3217.22</v>
      </c>
      <c r="I26" s="10">
        <f t="shared" si="12"/>
        <v>346.80000000000018</v>
      </c>
      <c r="J26" s="10">
        <f t="shared" si="13"/>
        <v>364.74000000000024</v>
      </c>
      <c r="K26" s="10">
        <f t="shared" si="14"/>
        <v>-17.940000000000055</v>
      </c>
      <c r="L26" s="2">
        <f t="shared" si="15"/>
        <v>4</v>
      </c>
      <c r="N26" s="70"/>
      <c r="P26" s="73"/>
      <c r="Q26" s="71"/>
      <c r="R26" s="71"/>
    </row>
    <row r="27" spans="1:18" x14ac:dyDescent="0.25">
      <c r="A27" s="2" t="str">
        <f t="shared" si="11"/>
        <v>1</v>
      </c>
      <c r="B27" s="65">
        <v>1160000</v>
      </c>
      <c r="C27" s="14" t="s">
        <v>32</v>
      </c>
      <c r="D27" s="69">
        <v>0</v>
      </c>
      <c r="E27" s="15">
        <v>3928.76</v>
      </c>
      <c r="F27" s="15">
        <v>3581.96</v>
      </c>
      <c r="G27" s="11">
        <v>3217.22</v>
      </c>
      <c r="H27" s="10">
        <v>3217.22</v>
      </c>
      <c r="I27" s="10">
        <f t="shared" si="12"/>
        <v>346.80000000000018</v>
      </c>
      <c r="J27" s="10">
        <f t="shared" si="13"/>
        <v>364.74000000000024</v>
      </c>
      <c r="K27" s="10">
        <f t="shared" si="14"/>
        <v>-17.940000000000055</v>
      </c>
      <c r="L27" s="2">
        <f t="shared" si="15"/>
        <v>7</v>
      </c>
      <c r="N27" s="70"/>
      <c r="P27" s="73"/>
      <c r="Q27" s="71"/>
      <c r="R27" s="71"/>
    </row>
    <row r="28" spans="1:18" x14ac:dyDescent="0.25">
      <c r="A28" s="2" t="str">
        <f t="shared" si="11"/>
        <v>1</v>
      </c>
      <c r="B28" s="65">
        <v>116000002</v>
      </c>
      <c r="C28" s="14" t="s">
        <v>29</v>
      </c>
      <c r="D28" s="69">
        <v>0</v>
      </c>
      <c r="E28" s="15">
        <v>575.34</v>
      </c>
      <c r="F28" s="15">
        <v>516.39</v>
      </c>
      <c r="G28" s="11">
        <v>430.33</v>
      </c>
      <c r="H28" s="10">
        <v>430.33</v>
      </c>
      <c r="I28" s="10">
        <f t="shared" si="12"/>
        <v>58.950000000000045</v>
      </c>
      <c r="J28" s="10">
        <f t="shared" si="13"/>
        <v>86.06</v>
      </c>
      <c r="K28" s="10">
        <f t="shared" si="14"/>
        <v>-27.109999999999957</v>
      </c>
      <c r="L28" s="2">
        <f t="shared" si="15"/>
        <v>9</v>
      </c>
      <c r="N28" s="70"/>
      <c r="P28" s="73"/>
      <c r="Q28" s="71"/>
      <c r="R28" s="71"/>
    </row>
    <row r="29" spans="1:18" x14ac:dyDescent="0.25">
      <c r="A29" s="2" t="str">
        <f t="shared" si="11"/>
        <v>1</v>
      </c>
      <c r="B29" s="65">
        <v>116000013</v>
      </c>
      <c r="C29" s="14" t="s">
        <v>30</v>
      </c>
      <c r="D29" s="69">
        <v>0</v>
      </c>
      <c r="E29" s="15">
        <v>3353.42</v>
      </c>
      <c r="F29" s="15">
        <v>3065.57</v>
      </c>
      <c r="G29" s="11">
        <v>2786.89</v>
      </c>
      <c r="H29" s="10">
        <v>2786.89</v>
      </c>
      <c r="I29" s="10">
        <f t="shared" si="12"/>
        <v>287.84999999999991</v>
      </c>
      <c r="J29" s="10">
        <f t="shared" si="13"/>
        <v>278.68000000000029</v>
      </c>
      <c r="K29" s="10">
        <f t="shared" si="14"/>
        <v>9.169999999999618</v>
      </c>
      <c r="L29" s="2">
        <f t="shared" si="15"/>
        <v>9</v>
      </c>
      <c r="N29" s="70"/>
      <c r="P29" s="73"/>
      <c r="Q29" s="71"/>
      <c r="R29" s="71"/>
    </row>
    <row r="30" spans="1:18" x14ac:dyDescent="0.25">
      <c r="A30" s="2" t="str">
        <f t="shared" si="11"/>
        <v>1</v>
      </c>
      <c r="B30" s="65">
        <v>117</v>
      </c>
      <c r="C30" s="14" t="s">
        <v>33</v>
      </c>
      <c r="D30" s="69">
        <v>29272.93</v>
      </c>
      <c r="E30" s="15">
        <v>28161.21</v>
      </c>
      <c r="F30" s="15">
        <v>27035.39</v>
      </c>
      <c r="G30" s="11">
        <v>25911.48</v>
      </c>
      <c r="H30" s="10">
        <v>24789.62</v>
      </c>
      <c r="I30" s="10">
        <f t="shared" si="12"/>
        <v>1125.8199999999997</v>
      </c>
      <c r="J30" s="10">
        <f t="shared" si="13"/>
        <v>1123.9099999999999</v>
      </c>
      <c r="K30" s="10">
        <f t="shared" si="14"/>
        <v>1.9099999999998545</v>
      </c>
      <c r="L30" s="2">
        <f t="shared" si="15"/>
        <v>3</v>
      </c>
      <c r="N30" s="70"/>
      <c r="P30" s="73"/>
      <c r="Q30" s="71"/>
      <c r="R30" s="72"/>
    </row>
    <row r="31" spans="1:18" x14ac:dyDescent="0.25">
      <c r="A31" s="2" t="str">
        <f t="shared" si="11"/>
        <v>1</v>
      </c>
      <c r="B31" s="65">
        <v>1171</v>
      </c>
      <c r="C31" s="14" t="s">
        <v>34</v>
      </c>
      <c r="D31" s="69">
        <v>29272.93</v>
      </c>
      <c r="E31" s="15">
        <v>28161.21</v>
      </c>
      <c r="F31" s="15">
        <v>27035.39</v>
      </c>
      <c r="G31" s="11">
        <v>25911.48</v>
      </c>
      <c r="H31" s="10">
        <v>24789.62</v>
      </c>
      <c r="I31" s="10">
        <f t="shared" si="12"/>
        <v>1125.8199999999997</v>
      </c>
      <c r="J31" s="10">
        <f t="shared" si="13"/>
        <v>1123.9099999999999</v>
      </c>
      <c r="K31" s="10">
        <f t="shared" si="14"/>
        <v>1.9099999999998545</v>
      </c>
      <c r="L31" s="2">
        <f t="shared" si="15"/>
        <v>4</v>
      </c>
      <c r="N31" s="70"/>
      <c r="P31" s="73"/>
      <c r="Q31" s="71"/>
      <c r="R31" s="72"/>
    </row>
    <row r="32" spans="1:18" x14ac:dyDescent="0.25">
      <c r="A32" s="2" t="str">
        <f t="shared" si="11"/>
        <v>1</v>
      </c>
      <c r="B32" s="65">
        <v>1171010</v>
      </c>
      <c r="C32" s="14" t="s">
        <v>35</v>
      </c>
      <c r="D32" s="69">
        <v>20071.169999999998</v>
      </c>
      <c r="E32" s="15">
        <v>20071.169999999998</v>
      </c>
      <c r="F32" s="15">
        <v>20071.169999999998</v>
      </c>
      <c r="G32" s="11">
        <v>20071.169999999998</v>
      </c>
      <c r="H32" s="10">
        <v>20071.169999999998</v>
      </c>
      <c r="I32" s="10">
        <f t="shared" si="12"/>
        <v>0</v>
      </c>
      <c r="J32" s="10">
        <f t="shared" si="13"/>
        <v>0</v>
      </c>
      <c r="K32" s="10">
        <f t="shared" si="14"/>
        <v>0</v>
      </c>
      <c r="L32" s="2">
        <f t="shared" si="15"/>
        <v>7</v>
      </c>
      <c r="N32" s="70"/>
      <c r="P32" s="73"/>
      <c r="Q32" s="71"/>
      <c r="R32" s="72"/>
    </row>
    <row r="33" spans="1:18" x14ac:dyDescent="0.25">
      <c r="A33" s="2" t="str">
        <f t="shared" si="11"/>
        <v>1</v>
      </c>
      <c r="B33" s="65">
        <v>117101001</v>
      </c>
      <c r="C33" s="14" t="s">
        <v>35</v>
      </c>
      <c r="D33" s="69">
        <v>20071.169999999998</v>
      </c>
      <c r="E33" s="15">
        <v>20071.169999999998</v>
      </c>
      <c r="F33" s="15">
        <v>20071.169999999998</v>
      </c>
      <c r="G33" s="11">
        <v>20071.169999999998</v>
      </c>
      <c r="H33" s="10">
        <v>20071.169999999998</v>
      </c>
      <c r="I33" s="10">
        <f t="shared" si="12"/>
        <v>0</v>
      </c>
      <c r="J33" s="10">
        <f t="shared" si="13"/>
        <v>0</v>
      </c>
      <c r="K33" s="10">
        <f t="shared" si="14"/>
        <v>0</v>
      </c>
      <c r="L33" s="2">
        <f t="shared" si="15"/>
        <v>9</v>
      </c>
      <c r="N33" s="70"/>
      <c r="P33" s="73"/>
      <c r="Q33" s="71"/>
      <c r="R33" s="72"/>
    </row>
    <row r="34" spans="1:18" x14ac:dyDescent="0.25">
      <c r="A34" s="2" t="str">
        <f t="shared" si="11"/>
        <v>1</v>
      </c>
      <c r="B34" s="65">
        <v>1171020</v>
      </c>
      <c r="C34" s="14" t="s">
        <v>36</v>
      </c>
      <c r="D34" s="69">
        <v>9201.76</v>
      </c>
      <c r="E34" s="15">
        <v>8090.04</v>
      </c>
      <c r="F34" s="15">
        <v>6964.22</v>
      </c>
      <c r="G34" s="11">
        <v>5840.31</v>
      </c>
      <c r="H34" s="10">
        <v>4718.45</v>
      </c>
      <c r="I34" s="10">
        <f t="shared" si="12"/>
        <v>1125.8199999999997</v>
      </c>
      <c r="J34" s="10">
        <f t="shared" si="13"/>
        <v>1123.9099999999999</v>
      </c>
      <c r="K34" s="10">
        <f t="shared" si="14"/>
        <v>1.9099999999998545</v>
      </c>
      <c r="L34" s="2">
        <f t="shared" si="15"/>
        <v>7</v>
      </c>
      <c r="N34" s="70"/>
      <c r="P34" s="73"/>
      <c r="Q34" s="71"/>
      <c r="R34" s="72"/>
    </row>
    <row r="35" spans="1:18" x14ac:dyDescent="0.25">
      <c r="A35" s="2" t="str">
        <f t="shared" si="11"/>
        <v>1</v>
      </c>
      <c r="B35" s="65">
        <v>117102001</v>
      </c>
      <c r="C35" s="14" t="s">
        <v>36</v>
      </c>
      <c r="D35" s="69">
        <v>1463.23</v>
      </c>
      <c r="E35" s="15">
        <v>1436.45</v>
      </c>
      <c r="F35" s="15">
        <v>3078.95</v>
      </c>
      <c r="G35" s="11">
        <v>2213.2399999999998</v>
      </c>
      <c r="H35" s="10">
        <v>1349.58</v>
      </c>
      <c r="I35" s="10">
        <f t="shared" si="12"/>
        <v>-1642.4999999999998</v>
      </c>
      <c r="J35" s="10">
        <f t="shared" si="13"/>
        <v>865.71</v>
      </c>
      <c r="K35" s="10">
        <f t="shared" si="14"/>
        <v>-2508.21</v>
      </c>
      <c r="L35" s="2">
        <f t="shared" si="15"/>
        <v>9</v>
      </c>
      <c r="N35" s="70"/>
      <c r="P35" s="73"/>
      <c r="Q35" s="71"/>
      <c r="R35" s="72"/>
    </row>
    <row r="36" spans="1:18" x14ac:dyDescent="0.25">
      <c r="A36" s="2" t="str">
        <f t="shared" si="11"/>
        <v>1</v>
      </c>
      <c r="B36" s="65">
        <v>117102002</v>
      </c>
      <c r="C36" s="14" t="s">
        <v>37</v>
      </c>
      <c r="D36" s="69">
        <v>7738.53</v>
      </c>
      <c r="E36" s="15">
        <v>6653.59</v>
      </c>
      <c r="F36" s="15">
        <v>3885.27</v>
      </c>
      <c r="G36" s="11">
        <v>3627.07</v>
      </c>
      <c r="H36" s="10">
        <v>3368.87</v>
      </c>
      <c r="I36" s="10">
        <f t="shared" si="12"/>
        <v>2768.32</v>
      </c>
      <c r="J36" s="10">
        <f t="shared" si="13"/>
        <v>258.19999999999982</v>
      </c>
      <c r="K36" s="10">
        <f t="shared" si="14"/>
        <v>2510.1200000000003</v>
      </c>
      <c r="L36" s="2">
        <f t="shared" si="15"/>
        <v>9</v>
      </c>
      <c r="N36" s="70"/>
      <c r="P36" s="73"/>
      <c r="Q36" s="71"/>
      <c r="R36" s="72"/>
    </row>
    <row r="37" spans="1:18" x14ac:dyDescent="0.25">
      <c r="A37" s="2" t="str">
        <f t="shared" si="11"/>
        <v>1</v>
      </c>
      <c r="B37" s="65">
        <v>118</v>
      </c>
      <c r="C37" s="14" t="s">
        <v>16</v>
      </c>
      <c r="D37" s="69">
        <v>0</v>
      </c>
      <c r="E37" s="15">
        <v>0</v>
      </c>
      <c r="F37" s="15">
        <v>0</v>
      </c>
      <c r="G37" s="11">
        <v>710.9</v>
      </c>
      <c r="H37" s="10">
        <v>1421.79</v>
      </c>
      <c r="I37" s="10">
        <f t="shared" si="12"/>
        <v>0</v>
      </c>
      <c r="J37" s="10">
        <f t="shared" si="13"/>
        <v>-710.9</v>
      </c>
      <c r="K37" s="10">
        <f t="shared" si="14"/>
        <v>710.9</v>
      </c>
      <c r="L37" s="2">
        <f t="shared" si="15"/>
        <v>3</v>
      </c>
      <c r="N37" s="70"/>
      <c r="P37" s="73"/>
      <c r="Q37" s="71"/>
      <c r="R37" s="71"/>
    </row>
    <row r="38" spans="1:18" x14ac:dyDescent="0.25">
      <c r="A38" s="2" t="str">
        <f t="shared" si="11"/>
        <v>1</v>
      </c>
      <c r="B38" s="65">
        <v>1180</v>
      </c>
      <c r="C38" s="14" t="s">
        <v>38</v>
      </c>
      <c r="D38" s="69">
        <v>0</v>
      </c>
      <c r="E38" s="15">
        <v>0</v>
      </c>
      <c r="F38" s="15">
        <v>0</v>
      </c>
      <c r="G38" s="11">
        <v>710.9</v>
      </c>
      <c r="H38" s="10">
        <v>1421.79</v>
      </c>
      <c r="I38" s="10">
        <f t="shared" si="12"/>
        <v>0</v>
      </c>
      <c r="J38" s="10">
        <f t="shared" si="13"/>
        <v>-710.9</v>
      </c>
      <c r="K38" s="10">
        <f t="shared" si="14"/>
        <v>710.9</v>
      </c>
      <c r="L38" s="2">
        <f t="shared" si="15"/>
        <v>4</v>
      </c>
      <c r="N38" s="70"/>
      <c r="P38" s="73"/>
      <c r="Q38" s="71"/>
      <c r="R38" s="71"/>
    </row>
    <row r="39" spans="1:18" x14ac:dyDescent="0.25">
      <c r="A39" s="2" t="str">
        <f t="shared" si="11"/>
        <v>1</v>
      </c>
      <c r="B39" s="65">
        <v>1180020</v>
      </c>
      <c r="C39" s="14" t="s">
        <v>39</v>
      </c>
      <c r="D39" s="69">
        <v>0</v>
      </c>
      <c r="E39" s="15">
        <v>0</v>
      </c>
      <c r="F39" s="15">
        <v>0</v>
      </c>
      <c r="G39" s="11">
        <v>100.14</v>
      </c>
      <c r="H39" s="10">
        <v>200.31</v>
      </c>
      <c r="I39" s="10">
        <f t="shared" si="12"/>
        <v>0</v>
      </c>
      <c r="J39" s="10">
        <f t="shared" si="13"/>
        <v>-100.14</v>
      </c>
      <c r="K39" s="10">
        <f t="shared" si="14"/>
        <v>100.14</v>
      </c>
      <c r="L39" s="2">
        <f t="shared" si="15"/>
        <v>7</v>
      </c>
      <c r="N39" s="70"/>
      <c r="P39" s="73"/>
      <c r="Q39" s="71"/>
      <c r="R39" s="71"/>
    </row>
    <row r="40" spans="1:18" x14ac:dyDescent="0.25">
      <c r="A40" s="2" t="str">
        <f t="shared" si="11"/>
        <v>1</v>
      </c>
      <c r="B40" s="65">
        <v>118002032</v>
      </c>
      <c r="C40" s="14" t="s">
        <v>40</v>
      </c>
      <c r="D40" s="69">
        <v>0</v>
      </c>
      <c r="E40" s="15">
        <v>0</v>
      </c>
      <c r="F40" s="15">
        <v>0</v>
      </c>
      <c r="G40" s="11">
        <v>100.14</v>
      </c>
      <c r="H40" s="10">
        <v>200.31</v>
      </c>
      <c r="I40" s="10">
        <f t="shared" si="12"/>
        <v>0</v>
      </c>
      <c r="J40" s="10">
        <f t="shared" si="13"/>
        <v>-100.14</v>
      </c>
      <c r="K40" s="10">
        <f t="shared" si="14"/>
        <v>100.14</v>
      </c>
      <c r="L40" s="2">
        <f t="shared" si="15"/>
        <v>9</v>
      </c>
      <c r="N40" s="70"/>
      <c r="P40" s="73"/>
      <c r="Q40" s="71"/>
      <c r="R40" s="71"/>
    </row>
    <row r="41" spans="1:18" x14ac:dyDescent="0.25">
      <c r="A41" s="2" t="str">
        <f t="shared" si="11"/>
        <v>1</v>
      </c>
      <c r="B41" s="65">
        <v>1180080</v>
      </c>
      <c r="C41" s="14" t="s">
        <v>41</v>
      </c>
      <c r="D41" s="69">
        <v>0</v>
      </c>
      <c r="E41" s="15">
        <v>0</v>
      </c>
      <c r="F41" s="15">
        <v>0</v>
      </c>
      <c r="G41" s="11">
        <v>610.76</v>
      </c>
      <c r="H41" s="10">
        <v>1221.48</v>
      </c>
      <c r="I41" s="10">
        <f t="shared" si="12"/>
        <v>0</v>
      </c>
      <c r="J41" s="10">
        <f t="shared" si="13"/>
        <v>-610.76</v>
      </c>
      <c r="K41" s="10">
        <f t="shared" si="14"/>
        <v>610.76</v>
      </c>
      <c r="L41" s="2">
        <f t="shared" si="15"/>
        <v>7</v>
      </c>
      <c r="N41" s="70"/>
      <c r="P41" s="73"/>
      <c r="Q41" s="71"/>
      <c r="R41" s="71"/>
    </row>
    <row r="42" spans="1:18" x14ac:dyDescent="0.25">
      <c r="A42" s="2" t="str">
        <f t="shared" si="11"/>
        <v>1</v>
      </c>
      <c r="B42" s="65">
        <v>118008003</v>
      </c>
      <c r="C42" s="14" t="s">
        <v>42</v>
      </c>
      <c r="D42" s="69">
        <v>0</v>
      </c>
      <c r="E42" s="15">
        <v>0</v>
      </c>
      <c r="F42" s="15">
        <v>0</v>
      </c>
      <c r="G42" s="11">
        <v>610.76</v>
      </c>
      <c r="H42" s="10">
        <v>1221.48</v>
      </c>
      <c r="I42" s="10">
        <f t="shared" si="12"/>
        <v>0</v>
      </c>
      <c r="J42" s="10">
        <f t="shared" si="13"/>
        <v>-610.76</v>
      </c>
      <c r="K42" s="10">
        <f t="shared" si="14"/>
        <v>610.76</v>
      </c>
      <c r="L42" s="2">
        <f t="shared" si="15"/>
        <v>9</v>
      </c>
      <c r="N42" s="70"/>
      <c r="P42" s="73"/>
      <c r="Q42" s="71"/>
      <c r="R42" s="71"/>
    </row>
    <row r="43" spans="1:18" x14ac:dyDescent="0.25">
      <c r="A43" s="2" t="str">
        <f t="shared" si="11"/>
        <v>1</v>
      </c>
      <c r="B43" s="65">
        <v>12</v>
      </c>
      <c r="C43" s="14" t="s">
        <v>43</v>
      </c>
      <c r="D43" s="69">
        <v>1576.42</v>
      </c>
      <c r="E43" s="15">
        <v>1588.32</v>
      </c>
      <c r="F43" s="15">
        <v>1600.22</v>
      </c>
      <c r="G43" s="11">
        <v>1612.12</v>
      </c>
      <c r="H43" s="10">
        <v>1624.02</v>
      </c>
      <c r="I43" s="10">
        <f t="shared" si="12"/>
        <v>-11.900000000000091</v>
      </c>
      <c r="J43" s="10">
        <f t="shared" si="13"/>
        <v>-11.899999999999864</v>
      </c>
      <c r="K43" s="10">
        <f t="shared" si="14"/>
        <v>-2.2737367544323206E-13</v>
      </c>
      <c r="L43" s="2">
        <f t="shared" si="15"/>
        <v>2</v>
      </c>
      <c r="N43" s="70"/>
      <c r="P43" s="73"/>
      <c r="Q43" s="71"/>
      <c r="R43" s="72"/>
    </row>
    <row r="44" spans="1:18" x14ac:dyDescent="0.25">
      <c r="A44" s="2" t="str">
        <f t="shared" si="11"/>
        <v>1</v>
      </c>
      <c r="B44" s="65">
        <v>123</v>
      </c>
      <c r="C44" s="14" t="s">
        <v>44</v>
      </c>
      <c r="D44" s="69">
        <v>5.03</v>
      </c>
      <c r="E44" s="15">
        <v>5.03</v>
      </c>
      <c r="F44" s="15">
        <v>5.03</v>
      </c>
      <c r="G44" s="11">
        <v>5.03</v>
      </c>
      <c r="H44" s="10">
        <v>5.03</v>
      </c>
      <c r="I44" s="10">
        <f t="shared" si="12"/>
        <v>0</v>
      </c>
      <c r="J44" s="10">
        <f t="shared" si="13"/>
        <v>0</v>
      </c>
      <c r="K44" s="10">
        <f t="shared" si="14"/>
        <v>0</v>
      </c>
      <c r="L44" s="2">
        <f t="shared" si="15"/>
        <v>3</v>
      </c>
      <c r="N44" s="70"/>
      <c r="P44" s="73"/>
      <c r="Q44" s="71"/>
      <c r="R44" s="71"/>
    </row>
    <row r="45" spans="1:18" x14ac:dyDescent="0.25">
      <c r="A45" s="2" t="str">
        <f t="shared" si="11"/>
        <v>1</v>
      </c>
      <c r="B45" s="65">
        <v>1230</v>
      </c>
      <c r="C45" s="14" t="s">
        <v>45</v>
      </c>
      <c r="D45" s="69">
        <v>5.03</v>
      </c>
      <c r="E45" s="15">
        <v>5.03</v>
      </c>
      <c r="F45" s="15">
        <v>5.03</v>
      </c>
      <c r="G45" s="11">
        <v>5.03</v>
      </c>
      <c r="H45" s="10">
        <v>5.03</v>
      </c>
      <c r="I45" s="10">
        <f t="shared" si="12"/>
        <v>0</v>
      </c>
      <c r="J45" s="10">
        <f t="shared" si="13"/>
        <v>0</v>
      </c>
      <c r="K45" s="10">
        <f t="shared" si="14"/>
        <v>0</v>
      </c>
      <c r="L45" s="2">
        <f t="shared" si="15"/>
        <v>4</v>
      </c>
      <c r="N45" s="70"/>
      <c r="P45" s="73"/>
      <c r="Q45" s="71"/>
      <c r="R45" s="71"/>
    </row>
    <row r="46" spans="1:18" x14ac:dyDescent="0.25">
      <c r="A46" s="2" t="str">
        <f t="shared" si="11"/>
        <v>1</v>
      </c>
      <c r="B46" s="65">
        <v>1230110</v>
      </c>
      <c r="C46" s="14" t="s">
        <v>46</v>
      </c>
      <c r="D46" s="69">
        <v>5.03</v>
      </c>
      <c r="E46" s="15">
        <v>5.03</v>
      </c>
      <c r="F46" s="15">
        <v>5.03</v>
      </c>
      <c r="G46" s="11">
        <v>5.03</v>
      </c>
      <c r="H46" s="10">
        <v>5.03</v>
      </c>
      <c r="I46" s="10">
        <f t="shared" si="12"/>
        <v>0</v>
      </c>
      <c r="J46" s="10">
        <f t="shared" si="13"/>
        <v>0</v>
      </c>
      <c r="K46" s="10">
        <f t="shared" si="14"/>
        <v>0</v>
      </c>
      <c r="L46" s="2">
        <f t="shared" si="15"/>
        <v>7</v>
      </c>
      <c r="N46" s="70"/>
      <c r="P46" s="73"/>
      <c r="Q46" s="71"/>
      <c r="R46" s="71"/>
    </row>
    <row r="47" spans="1:18" x14ac:dyDescent="0.25">
      <c r="A47" s="2" t="str">
        <f t="shared" si="11"/>
        <v>1</v>
      </c>
      <c r="B47" s="65">
        <v>123011001</v>
      </c>
      <c r="C47" s="14" t="s">
        <v>47</v>
      </c>
      <c r="D47" s="69">
        <v>5.03</v>
      </c>
      <c r="E47" s="15">
        <v>5.03</v>
      </c>
      <c r="F47" s="15">
        <v>5.03</v>
      </c>
      <c r="G47" s="11">
        <v>5.03</v>
      </c>
      <c r="H47" s="10">
        <v>5.03</v>
      </c>
      <c r="I47" s="10">
        <f t="shared" si="12"/>
        <v>0</v>
      </c>
      <c r="J47" s="10">
        <f t="shared" si="13"/>
        <v>0</v>
      </c>
      <c r="K47" s="10">
        <f t="shared" si="14"/>
        <v>0</v>
      </c>
      <c r="L47" s="2">
        <f t="shared" si="15"/>
        <v>9</v>
      </c>
      <c r="N47" s="70"/>
      <c r="P47" s="73"/>
      <c r="Q47" s="71"/>
      <c r="R47" s="71"/>
    </row>
    <row r="48" spans="1:18" s="2" customFormat="1" x14ac:dyDescent="0.25">
      <c r="A48" s="2" t="str">
        <f t="shared" si="11"/>
        <v>1</v>
      </c>
      <c r="B48" s="65">
        <v>126</v>
      </c>
      <c r="C48" s="14" t="s">
        <v>48</v>
      </c>
      <c r="D48" s="69">
        <v>1571.39</v>
      </c>
      <c r="E48" s="15">
        <v>1583.29</v>
      </c>
      <c r="F48" s="15">
        <v>1595.19</v>
      </c>
      <c r="G48" s="11">
        <v>1607.09</v>
      </c>
      <c r="H48" s="10">
        <v>1618.99</v>
      </c>
      <c r="I48" s="10">
        <f t="shared" si="12"/>
        <v>-11.900000000000091</v>
      </c>
      <c r="J48" s="10">
        <f t="shared" si="13"/>
        <v>-11.899999999999864</v>
      </c>
      <c r="K48" s="10">
        <f t="shared" si="14"/>
        <v>-2.2737367544323206E-13</v>
      </c>
      <c r="L48" s="2">
        <f t="shared" si="15"/>
        <v>3</v>
      </c>
      <c r="M48"/>
      <c r="N48" s="70"/>
      <c r="P48" s="73"/>
      <c r="Q48" s="71"/>
      <c r="R48" s="72"/>
    </row>
    <row r="49" spans="1:18" s="2" customFormat="1" x14ac:dyDescent="0.25">
      <c r="A49" s="2" t="str">
        <f t="shared" si="11"/>
        <v>1</v>
      </c>
      <c r="B49" s="65">
        <v>1260</v>
      </c>
      <c r="C49" s="14" t="s">
        <v>49</v>
      </c>
      <c r="D49" s="69">
        <v>1571.39</v>
      </c>
      <c r="E49" s="15">
        <v>1583.29</v>
      </c>
      <c r="F49" s="15">
        <v>1595.19</v>
      </c>
      <c r="G49" s="11">
        <v>1607.09</v>
      </c>
      <c r="H49" s="10">
        <v>1618.99</v>
      </c>
      <c r="I49" s="10">
        <f t="shared" si="12"/>
        <v>-11.900000000000091</v>
      </c>
      <c r="J49" s="10">
        <f t="shared" si="13"/>
        <v>-11.899999999999864</v>
      </c>
      <c r="K49" s="10">
        <f t="shared" si="14"/>
        <v>-2.2737367544323206E-13</v>
      </c>
      <c r="L49" s="2">
        <f t="shared" si="15"/>
        <v>4</v>
      </c>
      <c r="M49"/>
      <c r="N49" s="70"/>
      <c r="P49" s="73"/>
      <c r="Q49" s="71"/>
      <c r="R49" s="72"/>
    </row>
    <row r="50" spans="1:18" s="2" customFormat="1" x14ac:dyDescent="0.25">
      <c r="A50" s="2" t="str">
        <f t="shared" si="11"/>
        <v>1</v>
      </c>
      <c r="B50" s="65">
        <v>1260000</v>
      </c>
      <c r="C50" s="14" t="s">
        <v>49</v>
      </c>
      <c r="D50" s="69">
        <v>1571.39</v>
      </c>
      <c r="E50" s="15">
        <v>1583.29</v>
      </c>
      <c r="F50" s="15">
        <v>1595.19</v>
      </c>
      <c r="G50" s="11">
        <v>1607.09</v>
      </c>
      <c r="H50" s="10">
        <v>1618.99</v>
      </c>
      <c r="I50" s="10">
        <f t="shared" si="12"/>
        <v>-11.900000000000091</v>
      </c>
      <c r="J50" s="10">
        <f t="shared" si="13"/>
        <v>-11.899999999999864</v>
      </c>
      <c r="K50" s="10">
        <f t="shared" si="14"/>
        <v>-2.2737367544323206E-13</v>
      </c>
      <c r="L50" s="2">
        <f t="shared" si="15"/>
        <v>7</v>
      </c>
      <c r="M50"/>
      <c r="N50" s="70"/>
      <c r="P50" s="73"/>
      <c r="Q50" s="71"/>
      <c r="R50" s="72"/>
    </row>
    <row r="51" spans="1:18" s="2" customFormat="1" x14ac:dyDescent="0.25">
      <c r="A51" s="2" t="str">
        <f t="shared" si="11"/>
        <v>1</v>
      </c>
      <c r="B51" s="65">
        <v>126000001</v>
      </c>
      <c r="C51" s="14" t="s">
        <v>49</v>
      </c>
      <c r="D51" s="69">
        <v>1571.39</v>
      </c>
      <c r="E51" s="15">
        <v>1583.29</v>
      </c>
      <c r="F51" s="15">
        <v>1595.19</v>
      </c>
      <c r="G51" s="11">
        <v>1607.09</v>
      </c>
      <c r="H51" s="10">
        <v>1618.99</v>
      </c>
      <c r="I51" s="10">
        <f t="shared" si="12"/>
        <v>-11.900000000000091</v>
      </c>
      <c r="J51" s="10">
        <f t="shared" si="13"/>
        <v>-11.899999999999864</v>
      </c>
      <c r="K51" s="10">
        <f t="shared" si="14"/>
        <v>-2.2737367544323206E-13</v>
      </c>
      <c r="L51" s="2">
        <f t="shared" si="15"/>
        <v>9</v>
      </c>
      <c r="M51"/>
      <c r="N51" s="70"/>
      <c r="P51" s="73"/>
      <c r="Q51" s="71"/>
      <c r="R51" s="72"/>
    </row>
    <row r="52" spans="1:18" s="2" customFormat="1" x14ac:dyDescent="0.25">
      <c r="A52" s="2" t="str">
        <f t="shared" si="11"/>
        <v>2</v>
      </c>
      <c r="B52" s="65">
        <v>2</v>
      </c>
      <c r="C52" s="14" t="s">
        <v>9</v>
      </c>
      <c r="D52" s="69">
        <v>-2065582.68</v>
      </c>
      <c r="E52" s="15">
        <v>-2057712.34</v>
      </c>
      <c r="F52" s="15">
        <v>-2049013.47</v>
      </c>
      <c r="G52" s="11">
        <v>-2042588.11</v>
      </c>
      <c r="H52" s="10">
        <v>-2034320.13</v>
      </c>
      <c r="I52" s="10">
        <f t="shared" si="12"/>
        <v>-8698.8700000001118</v>
      </c>
      <c r="J52" s="10">
        <f t="shared" si="13"/>
        <v>-6425.3599999998696</v>
      </c>
      <c r="K52" s="10">
        <f t="shared" ref="K52:K102" si="16">I52-J52</f>
        <v>-2273.5100000002421</v>
      </c>
      <c r="L52" s="2">
        <f t="shared" ref="L52:L102" si="17">LEN(B52)</f>
        <v>1</v>
      </c>
      <c r="N52" s="70"/>
      <c r="P52" s="73"/>
      <c r="Q52" s="71"/>
      <c r="R52" s="72"/>
    </row>
    <row r="53" spans="1:18" s="2" customFormat="1" x14ac:dyDescent="0.25">
      <c r="A53" s="2" t="str">
        <f t="shared" si="11"/>
        <v>2</v>
      </c>
      <c r="B53" s="65">
        <v>21</v>
      </c>
      <c r="C53" s="14" t="s">
        <v>50</v>
      </c>
      <c r="D53" s="69">
        <v>-2065582.68</v>
      </c>
      <c r="E53" s="15">
        <v>-2057712.34</v>
      </c>
      <c r="F53" s="15">
        <v>-2049013.47</v>
      </c>
      <c r="G53" s="11">
        <v>-2042588.11</v>
      </c>
      <c r="H53" s="10">
        <v>-2034320.13</v>
      </c>
      <c r="I53" s="10">
        <f t="shared" si="12"/>
        <v>-8698.8700000001118</v>
      </c>
      <c r="J53" s="10">
        <f t="shared" si="13"/>
        <v>-6425.3599999998696</v>
      </c>
      <c r="K53" s="10">
        <f t="shared" si="16"/>
        <v>-2273.5100000002421</v>
      </c>
      <c r="L53" s="2">
        <f t="shared" si="17"/>
        <v>2</v>
      </c>
      <c r="N53" s="70"/>
      <c r="P53" s="73"/>
      <c r="Q53" s="71"/>
      <c r="R53" s="72"/>
    </row>
    <row r="54" spans="1:18" s="2" customFormat="1" x14ac:dyDescent="0.25">
      <c r="A54" s="2" t="str">
        <f t="shared" si="11"/>
        <v>2</v>
      </c>
      <c r="B54" s="65">
        <v>212</v>
      </c>
      <c r="C54" s="14" t="s">
        <v>51</v>
      </c>
      <c r="D54" s="69">
        <v>-7045.88</v>
      </c>
      <c r="E54" s="15">
        <v>-7045.88</v>
      </c>
      <c r="F54" s="15">
        <v>-7045.88</v>
      </c>
      <c r="G54" s="11">
        <v>-7045.88</v>
      </c>
      <c r="H54" s="10">
        <v>-7045.88</v>
      </c>
      <c r="I54" s="10">
        <f t="shared" si="12"/>
        <v>0</v>
      </c>
      <c r="J54" s="10">
        <f t="shared" si="13"/>
        <v>0</v>
      </c>
      <c r="K54" s="10">
        <f t="shared" si="16"/>
        <v>0</v>
      </c>
      <c r="L54" s="2">
        <f t="shared" si="17"/>
        <v>3</v>
      </c>
      <c r="N54" s="70"/>
      <c r="P54" s="73"/>
      <c r="Q54" s="71"/>
      <c r="R54" s="72"/>
    </row>
    <row r="55" spans="1:18" s="2" customFormat="1" x14ac:dyDescent="0.25">
      <c r="A55" s="2" t="str">
        <f t="shared" si="11"/>
        <v>2</v>
      </c>
      <c r="B55" s="65">
        <v>2124</v>
      </c>
      <c r="C55" s="14" t="s">
        <v>52</v>
      </c>
      <c r="D55" s="69">
        <v>-7045.88</v>
      </c>
      <c r="E55" s="15">
        <v>-7045.88</v>
      </c>
      <c r="F55" s="15">
        <v>-7045.88</v>
      </c>
      <c r="G55" s="11">
        <v>-7045.88</v>
      </c>
      <c r="H55" s="10">
        <v>-7045.88</v>
      </c>
      <c r="I55" s="10">
        <f t="shared" si="12"/>
        <v>0</v>
      </c>
      <c r="J55" s="10">
        <f t="shared" si="13"/>
        <v>0</v>
      </c>
      <c r="K55" s="10">
        <f t="shared" si="16"/>
        <v>0</v>
      </c>
      <c r="L55" s="2">
        <f t="shared" si="17"/>
        <v>4</v>
      </c>
      <c r="N55" s="70"/>
      <c r="P55" s="73"/>
      <c r="Q55" s="71"/>
      <c r="R55" s="72"/>
    </row>
    <row r="56" spans="1:18" s="2" customFormat="1" x14ac:dyDescent="0.25">
      <c r="A56" s="2" t="str">
        <f t="shared" si="11"/>
        <v>2</v>
      </c>
      <c r="B56" s="65">
        <v>2124010</v>
      </c>
      <c r="C56" s="14" t="s">
        <v>53</v>
      </c>
      <c r="D56" s="69">
        <v>-7045.88</v>
      </c>
      <c r="E56" s="15">
        <v>-7045.88</v>
      </c>
      <c r="F56" s="15">
        <v>-7045.88</v>
      </c>
      <c r="G56" s="11">
        <v>-7045.88</v>
      </c>
      <c r="H56" s="10">
        <v>-7045.88</v>
      </c>
      <c r="I56" s="10">
        <f t="shared" si="12"/>
        <v>0</v>
      </c>
      <c r="J56" s="10">
        <f t="shared" si="13"/>
        <v>0</v>
      </c>
      <c r="K56" s="10">
        <f t="shared" si="16"/>
        <v>0</v>
      </c>
      <c r="L56" s="2">
        <f t="shared" si="17"/>
        <v>7</v>
      </c>
      <c r="N56" s="70"/>
      <c r="P56" s="73"/>
      <c r="Q56" s="71"/>
      <c r="R56" s="72"/>
    </row>
    <row r="57" spans="1:18" s="2" customFormat="1" x14ac:dyDescent="0.25">
      <c r="A57" s="2" t="str">
        <f t="shared" ref="A57:A80" si="18">LEFT(B57)</f>
        <v>2</v>
      </c>
      <c r="B57" s="65">
        <v>212401003</v>
      </c>
      <c r="C57" s="14" t="s">
        <v>54</v>
      </c>
      <c r="D57" s="69">
        <v>-7045.88</v>
      </c>
      <c r="E57" s="15">
        <v>-7045.88</v>
      </c>
      <c r="F57" s="15">
        <v>-7045.88</v>
      </c>
      <c r="G57" s="11">
        <v>-7045.88</v>
      </c>
      <c r="H57" s="10">
        <v>-7045.88</v>
      </c>
      <c r="I57" s="10">
        <f t="shared" ref="I57:I74" si="19">E57-F57</f>
        <v>0</v>
      </c>
      <c r="J57" s="10">
        <f t="shared" ref="J57:J74" si="20">F57-G57</f>
        <v>0</v>
      </c>
      <c r="K57" s="10">
        <f t="shared" si="16"/>
        <v>0</v>
      </c>
      <c r="L57" s="2">
        <f t="shared" si="17"/>
        <v>9</v>
      </c>
      <c r="M57" s="2" t="s">
        <v>211</v>
      </c>
      <c r="N57" s="70"/>
      <c r="P57" s="73"/>
      <c r="Q57" s="71"/>
      <c r="R57" s="72"/>
    </row>
    <row r="58" spans="1:18" s="2" customFormat="1" x14ac:dyDescent="0.25">
      <c r="A58" s="2" t="str">
        <f t="shared" si="18"/>
        <v>2</v>
      </c>
      <c r="B58" s="65">
        <v>213</v>
      </c>
      <c r="C58" s="14" t="s">
        <v>55</v>
      </c>
      <c r="D58" s="69">
        <v>-53059.4</v>
      </c>
      <c r="E58" s="15">
        <v>-45507.42</v>
      </c>
      <c r="F58" s="15">
        <v>-38063.449999999997</v>
      </c>
      <c r="G58" s="11">
        <v>-32643.51</v>
      </c>
      <c r="H58" s="10">
        <v>-25122.09</v>
      </c>
      <c r="I58" s="10">
        <f t="shared" si="19"/>
        <v>-7443.9700000000012</v>
      </c>
      <c r="J58" s="10">
        <f t="shared" si="20"/>
        <v>-5419.9399999999987</v>
      </c>
      <c r="K58" s="10">
        <f t="shared" si="16"/>
        <v>-2024.0300000000025</v>
      </c>
      <c r="L58" s="2">
        <f t="shared" si="17"/>
        <v>3</v>
      </c>
      <c r="N58" s="70"/>
      <c r="P58" s="73"/>
      <c r="Q58" s="71"/>
      <c r="R58" s="72"/>
    </row>
    <row r="59" spans="1:18" s="2" customFormat="1" x14ac:dyDescent="0.25">
      <c r="A59" s="2" t="str">
        <f t="shared" si="18"/>
        <v>2</v>
      </c>
      <c r="B59" s="65">
        <v>2133</v>
      </c>
      <c r="C59" s="14" t="s">
        <v>56</v>
      </c>
      <c r="D59" s="69">
        <v>-7944.87</v>
      </c>
      <c r="E59" s="15">
        <v>-6146.31</v>
      </c>
      <c r="F59" s="15">
        <v>-4866.6099999999997</v>
      </c>
      <c r="G59" s="11">
        <v>-6004.16</v>
      </c>
      <c r="H59" s="10">
        <v>-4630.29</v>
      </c>
      <c r="I59" s="10">
        <f t="shared" si="19"/>
        <v>-1279.7000000000007</v>
      </c>
      <c r="J59" s="10">
        <f t="shared" si="20"/>
        <v>1137.5500000000002</v>
      </c>
      <c r="K59" s="10">
        <f t="shared" si="16"/>
        <v>-2417.2500000000009</v>
      </c>
      <c r="L59" s="2">
        <f t="shared" si="17"/>
        <v>4</v>
      </c>
      <c r="N59" s="70"/>
      <c r="P59" s="73"/>
      <c r="Q59" s="71"/>
      <c r="R59" s="72"/>
    </row>
    <row r="60" spans="1:18" s="2" customFormat="1" x14ac:dyDescent="0.25">
      <c r="A60" s="2" t="str">
        <f t="shared" si="18"/>
        <v>2</v>
      </c>
      <c r="B60" s="65">
        <v>2133000</v>
      </c>
      <c r="C60" s="14" t="s">
        <v>57</v>
      </c>
      <c r="D60" s="69">
        <v>-9.94</v>
      </c>
      <c r="E60" s="15">
        <v>-4.97</v>
      </c>
      <c r="F60" s="15">
        <v>-4.97</v>
      </c>
      <c r="G60" s="11">
        <v>-10.16</v>
      </c>
      <c r="H60" s="10">
        <v>-5.19</v>
      </c>
      <c r="I60" s="10">
        <f t="shared" si="19"/>
        <v>0</v>
      </c>
      <c r="J60" s="10">
        <f t="shared" si="20"/>
        <v>5.19</v>
      </c>
      <c r="K60" s="10">
        <f t="shared" si="16"/>
        <v>-5.19</v>
      </c>
      <c r="L60" s="2">
        <f t="shared" si="17"/>
        <v>7</v>
      </c>
      <c r="N60" s="70"/>
      <c r="P60" s="73"/>
      <c r="Q60" s="71"/>
      <c r="R60" s="71"/>
    </row>
    <row r="61" spans="1:18" s="2" customFormat="1" x14ac:dyDescent="0.25">
      <c r="A61" s="2" t="str">
        <f t="shared" si="18"/>
        <v>2</v>
      </c>
      <c r="B61" s="65">
        <v>213300006</v>
      </c>
      <c r="C61" s="14" t="s">
        <v>58</v>
      </c>
      <c r="D61" s="69">
        <v>-9.94</v>
      </c>
      <c r="E61" s="15">
        <v>-4.97</v>
      </c>
      <c r="F61" s="15">
        <v>-4.97</v>
      </c>
      <c r="G61" s="11">
        <v>-10.16</v>
      </c>
      <c r="H61" s="10">
        <v>-5.19</v>
      </c>
      <c r="I61" s="10">
        <f t="shared" si="19"/>
        <v>0</v>
      </c>
      <c r="J61" s="10">
        <f t="shared" si="20"/>
        <v>5.19</v>
      </c>
      <c r="K61" s="10">
        <f t="shared" si="16"/>
        <v>-5.19</v>
      </c>
      <c r="L61" s="2">
        <f t="shared" si="17"/>
        <v>9</v>
      </c>
      <c r="N61" s="70"/>
      <c r="P61" s="73"/>
      <c r="Q61" s="71"/>
      <c r="R61" s="71"/>
    </row>
    <row r="62" spans="1:18" s="2" customFormat="1" x14ac:dyDescent="0.25">
      <c r="A62" s="2" t="str">
        <f t="shared" si="18"/>
        <v>2</v>
      </c>
      <c r="B62" s="65">
        <v>2133020</v>
      </c>
      <c r="C62" s="14" t="s">
        <v>59</v>
      </c>
      <c r="D62" s="69">
        <v>-2833.48</v>
      </c>
      <c r="E62" s="15">
        <v>-2319.8000000000002</v>
      </c>
      <c r="F62" s="15">
        <v>-1985.98</v>
      </c>
      <c r="G62" s="11">
        <v>-3091.97</v>
      </c>
      <c r="H62" s="10">
        <v>-2663.98</v>
      </c>
      <c r="I62" s="10">
        <f t="shared" si="19"/>
        <v>-333.82000000000016</v>
      </c>
      <c r="J62" s="10">
        <f t="shared" si="20"/>
        <v>1105.9899999999998</v>
      </c>
      <c r="K62" s="10">
        <f t="shared" si="16"/>
        <v>-1439.81</v>
      </c>
      <c r="L62" s="2">
        <f t="shared" si="17"/>
        <v>7</v>
      </c>
      <c r="N62" s="70"/>
      <c r="P62" s="73"/>
      <c r="Q62" s="71"/>
      <c r="R62" s="72"/>
    </row>
    <row r="63" spans="1:18" s="2" customFormat="1" x14ac:dyDescent="0.25">
      <c r="A63" s="2" t="str">
        <f t="shared" si="18"/>
        <v>2</v>
      </c>
      <c r="B63" s="65">
        <v>213302005</v>
      </c>
      <c r="C63" s="14" t="s">
        <v>60</v>
      </c>
      <c r="D63" s="69">
        <v>-987.82</v>
      </c>
      <c r="E63" s="15">
        <v>-605.97</v>
      </c>
      <c r="F63" s="15">
        <v>-403.98</v>
      </c>
      <c r="G63" s="11">
        <v>-605.97</v>
      </c>
      <c r="H63" s="10">
        <v>-403.98</v>
      </c>
      <c r="I63" s="10">
        <f t="shared" si="19"/>
        <v>-201.99</v>
      </c>
      <c r="J63" s="10">
        <f t="shared" si="20"/>
        <v>201.99</v>
      </c>
      <c r="K63" s="10">
        <f t="shared" si="16"/>
        <v>-403.98</v>
      </c>
      <c r="L63" s="2">
        <f t="shared" si="17"/>
        <v>9</v>
      </c>
      <c r="N63" s="70"/>
      <c r="P63" s="73"/>
      <c r="Q63" s="71"/>
      <c r="R63" s="71"/>
    </row>
    <row r="64" spans="1:18" s="2" customFormat="1" x14ac:dyDescent="0.25">
      <c r="A64" s="2" t="str">
        <f t="shared" si="18"/>
        <v>2</v>
      </c>
      <c r="B64" s="65">
        <v>213302007</v>
      </c>
      <c r="C64" s="14" t="s">
        <v>61</v>
      </c>
      <c r="D64" s="69">
        <v>-1186.5</v>
      </c>
      <c r="E64" s="15">
        <v>-1101.75</v>
      </c>
      <c r="F64" s="15">
        <v>-1017</v>
      </c>
      <c r="G64" s="11">
        <v>-1968.12</v>
      </c>
      <c r="H64" s="10">
        <v>-1789.2</v>
      </c>
      <c r="I64" s="10">
        <f t="shared" si="19"/>
        <v>-84.75</v>
      </c>
      <c r="J64" s="10">
        <f t="shared" si="20"/>
        <v>951.11999999999989</v>
      </c>
      <c r="K64" s="10">
        <f t="shared" si="16"/>
        <v>-1035.8699999999999</v>
      </c>
      <c r="L64" s="2">
        <f t="shared" si="17"/>
        <v>9</v>
      </c>
      <c r="N64" s="70"/>
      <c r="P64" s="73"/>
      <c r="Q64" s="71"/>
      <c r="R64" s="72"/>
    </row>
    <row r="65" spans="1:18" s="2" customFormat="1" x14ac:dyDescent="0.25">
      <c r="A65" s="2" t="str">
        <f t="shared" si="18"/>
        <v>2</v>
      </c>
      <c r="B65" s="65">
        <v>213302009</v>
      </c>
      <c r="C65" s="14" t="s">
        <v>213</v>
      </c>
      <c r="D65" s="69">
        <v>-659.16</v>
      </c>
      <c r="E65" s="15">
        <v>-612.08000000000004</v>
      </c>
      <c r="F65" s="15">
        <v>-565</v>
      </c>
      <c r="G65" s="11">
        <v>-517.88</v>
      </c>
      <c r="H65" s="10">
        <v>-470.8</v>
      </c>
      <c r="I65" s="10">
        <f t="shared" si="19"/>
        <v>-47.080000000000041</v>
      </c>
      <c r="J65" s="10">
        <f t="shared" si="20"/>
        <v>-47.120000000000005</v>
      </c>
      <c r="K65" s="10">
        <f t="shared" si="16"/>
        <v>3.999999999996362E-2</v>
      </c>
      <c r="L65" s="2">
        <f t="shared" si="17"/>
        <v>9</v>
      </c>
      <c r="N65" s="70"/>
      <c r="P65" s="73"/>
      <c r="Q65" s="71"/>
      <c r="R65" s="71"/>
    </row>
    <row r="66" spans="1:18" s="2" customFormat="1" x14ac:dyDescent="0.25">
      <c r="A66" s="2" t="str">
        <f t="shared" si="18"/>
        <v>2</v>
      </c>
      <c r="B66" s="65">
        <v>2133050</v>
      </c>
      <c r="C66" s="14" t="s">
        <v>62</v>
      </c>
      <c r="D66" s="69">
        <v>-5101.45</v>
      </c>
      <c r="E66" s="15">
        <v>-3821.54</v>
      </c>
      <c r="F66" s="15">
        <v>-2875.66</v>
      </c>
      <c r="G66" s="11">
        <v>-2902.03</v>
      </c>
      <c r="H66" s="10">
        <v>-1961.12</v>
      </c>
      <c r="I66" s="10">
        <f t="shared" si="19"/>
        <v>-945.88000000000011</v>
      </c>
      <c r="J66" s="10">
        <f t="shared" si="20"/>
        <v>26.370000000000346</v>
      </c>
      <c r="K66" s="10">
        <f t="shared" si="16"/>
        <v>-972.25000000000045</v>
      </c>
      <c r="L66" s="2">
        <f t="shared" si="17"/>
        <v>7</v>
      </c>
      <c r="N66" s="70"/>
      <c r="P66" s="73"/>
      <c r="Q66" s="71"/>
      <c r="R66" s="72"/>
    </row>
    <row r="67" spans="1:18" s="2" customFormat="1" x14ac:dyDescent="0.25">
      <c r="A67" s="2" t="str">
        <f t="shared" si="18"/>
        <v>2</v>
      </c>
      <c r="B67" s="65">
        <v>213305000</v>
      </c>
      <c r="C67" s="14" t="s">
        <v>63</v>
      </c>
      <c r="D67" s="69">
        <v>-2256.89</v>
      </c>
      <c r="E67" s="15">
        <v>-1332.55</v>
      </c>
      <c r="F67" s="15">
        <v>-1097.81</v>
      </c>
      <c r="G67" s="11">
        <v>-1479.75</v>
      </c>
      <c r="H67" s="10">
        <v>-538.84</v>
      </c>
      <c r="I67" s="10">
        <f t="shared" si="19"/>
        <v>-234.74</v>
      </c>
      <c r="J67" s="10">
        <f t="shared" si="20"/>
        <v>381.94000000000005</v>
      </c>
      <c r="K67" s="10">
        <f t="shared" si="16"/>
        <v>-616.68000000000006</v>
      </c>
      <c r="L67" s="2">
        <f t="shared" si="17"/>
        <v>9</v>
      </c>
      <c r="N67" s="70"/>
      <c r="P67" s="73"/>
      <c r="Q67" s="71"/>
      <c r="R67" s="72"/>
    </row>
    <row r="68" spans="1:18" s="2" customFormat="1" x14ac:dyDescent="0.25">
      <c r="A68" s="2" t="str">
        <f t="shared" si="18"/>
        <v>2</v>
      </c>
      <c r="B68" s="65">
        <v>213305005</v>
      </c>
      <c r="C68" s="14" t="s">
        <v>64</v>
      </c>
      <c r="D68" s="69">
        <v>-2844.56</v>
      </c>
      <c r="E68" s="15">
        <v>-2488.9899999999998</v>
      </c>
      <c r="F68" s="15">
        <v>-1777.85</v>
      </c>
      <c r="G68" s="11">
        <v>-1422.28</v>
      </c>
      <c r="H68" s="10">
        <v>-1422.28</v>
      </c>
      <c r="I68" s="10">
        <f t="shared" si="19"/>
        <v>-711.13999999999987</v>
      </c>
      <c r="J68" s="10">
        <f t="shared" si="20"/>
        <v>-355.56999999999994</v>
      </c>
      <c r="K68" s="10">
        <f t="shared" si="16"/>
        <v>-355.56999999999994</v>
      </c>
      <c r="L68" s="2">
        <f t="shared" si="17"/>
        <v>9</v>
      </c>
      <c r="N68" s="70"/>
      <c r="P68" s="73"/>
      <c r="Q68" s="71"/>
      <c r="R68" s="72"/>
    </row>
    <row r="69" spans="1:18" s="2" customFormat="1" x14ac:dyDescent="0.25">
      <c r="A69" s="2" t="str">
        <f t="shared" si="18"/>
        <v>2</v>
      </c>
      <c r="B69" s="65">
        <v>2134</v>
      </c>
      <c r="C69" s="14" t="s">
        <v>65</v>
      </c>
      <c r="D69" s="69">
        <v>-45114.53</v>
      </c>
      <c r="E69" s="15">
        <v>-39361.11</v>
      </c>
      <c r="F69" s="15">
        <v>-33196.839999999997</v>
      </c>
      <c r="G69" s="11">
        <v>-26639.35</v>
      </c>
      <c r="H69" s="10">
        <v>-20491.8</v>
      </c>
      <c r="I69" s="10">
        <f t="shared" si="19"/>
        <v>-6164.2700000000041</v>
      </c>
      <c r="J69" s="10">
        <f t="shared" si="20"/>
        <v>-6557.489999999998</v>
      </c>
      <c r="K69" s="10">
        <f t="shared" si="16"/>
        <v>393.21999999999389</v>
      </c>
      <c r="L69" s="2">
        <f t="shared" si="17"/>
        <v>4</v>
      </c>
      <c r="N69" s="70"/>
      <c r="P69" s="73"/>
      <c r="Q69" s="71"/>
      <c r="R69" s="72"/>
    </row>
    <row r="70" spans="1:18" s="2" customFormat="1" x14ac:dyDescent="0.25">
      <c r="A70" s="2" t="str">
        <f t="shared" si="18"/>
        <v>2</v>
      </c>
      <c r="B70" s="65">
        <v>2134000</v>
      </c>
      <c r="C70" s="14" t="s">
        <v>66</v>
      </c>
      <c r="D70" s="69">
        <v>-45114.53</v>
      </c>
      <c r="E70" s="15">
        <v>-39361.11</v>
      </c>
      <c r="F70" s="15">
        <v>-33196.839999999997</v>
      </c>
      <c r="G70" s="11">
        <v>-26639.35</v>
      </c>
      <c r="H70" s="10">
        <v>-20491.8</v>
      </c>
      <c r="I70" s="10">
        <f t="shared" si="19"/>
        <v>-6164.2700000000041</v>
      </c>
      <c r="J70" s="10">
        <f t="shared" si="20"/>
        <v>-6557.489999999998</v>
      </c>
      <c r="K70" s="10">
        <f t="shared" si="16"/>
        <v>393.21999999999389</v>
      </c>
      <c r="L70" s="2">
        <f t="shared" si="17"/>
        <v>7</v>
      </c>
      <c r="N70" s="70"/>
      <c r="P70" s="73"/>
      <c r="Q70" s="71"/>
      <c r="R70" s="72"/>
    </row>
    <row r="71" spans="1:18" s="2" customFormat="1" x14ac:dyDescent="0.25">
      <c r="A71" s="2" t="str">
        <f t="shared" si="18"/>
        <v>2</v>
      </c>
      <c r="B71" s="65">
        <v>213400001</v>
      </c>
      <c r="C71" s="14" t="s">
        <v>67</v>
      </c>
      <c r="D71" s="69">
        <v>-45114.53</v>
      </c>
      <c r="E71" s="15">
        <v>-39361.11</v>
      </c>
      <c r="F71" s="15">
        <v>-33196.839999999997</v>
      </c>
      <c r="G71" s="11">
        <v>-26639.35</v>
      </c>
      <c r="H71" s="10">
        <v>-20491.8</v>
      </c>
      <c r="I71" s="10">
        <f t="shared" si="19"/>
        <v>-6164.2700000000041</v>
      </c>
      <c r="J71" s="10">
        <f t="shared" si="20"/>
        <v>-6557.489999999998</v>
      </c>
      <c r="K71" s="10">
        <f t="shared" si="16"/>
        <v>393.21999999999389</v>
      </c>
      <c r="L71" s="2">
        <f t="shared" si="17"/>
        <v>9</v>
      </c>
      <c r="N71" s="70"/>
      <c r="P71" s="73"/>
      <c r="Q71" s="71"/>
      <c r="R71" s="72"/>
    </row>
    <row r="72" spans="1:18" s="2" customFormat="1" x14ac:dyDescent="0.25">
      <c r="A72" s="2" t="str">
        <f t="shared" si="18"/>
        <v>2</v>
      </c>
      <c r="B72" s="65">
        <v>214</v>
      </c>
      <c r="C72" s="14" t="s">
        <v>68</v>
      </c>
      <c r="D72" s="69">
        <v>-2000159.24</v>
      </c>
      <c r="E72" s="15">
        <v>-2000132.46</v>
      </c>
      <c r="F72" s="15">
        <v>-2000132.46</v>
      </c>
      <c r="G72" s="11">
        <v>-2000106.4</v>
      </c>
      <c r="H72" s="10">
        <v>-2000106.4</v>
      </c>
      <c r="I72" s="10">
        <f t="shared" si="19"/>
        <v>0</v>
      </c>
      <c r="J72" s="10">
        <f t="shared" si="20"/>
        <v>-26.060000000055879</v>
      </c>
      <c r="K72" s="10">
        <f t="shared" si="16"/>
        <v>26.060000000055879</v>
      </c>
      <c r="L72" s="2">
        <f t="shared" si="17"/>
        <v>3</v>
      </c>
      <c r="N72" s="70"/>
      <c r="P72" s="73"/>
      <c r="Q72" s="71"/>
      <c r="R72" s="72"/>
    </row>
    <row r="73" spans="1:18" s="2" customFormat="1" x14ac:dyDescent="0.25">
      <c r="A73" s="2" t="str">
        <f t="shared" si="18"/>
        <v>2</v>
      </c>
      <c r="B73" s="65">
        <v>2142</v>
      </c>
      <c r="C73" s="14" t="s">
        <v>69</v>
      </c>
      <c r="D73" s="69">
        <v>-2000159.24</v>
      </c>
      <c r="E73" s="15">
        <v>-2000132.46</v>
      </c>
      <c r="F73" s="15">
        <v>-2000132.46</v>
      </c>
      <c r="G73" s="11">
        <v>-2000106.4</v>
      </c>
      <c r="H73" s="10">
        <v>-2000106.4</v>
      </c>
      <c r="I73" s="10">
        <f t="shared" si="19"/>
        <v>0</v>
      </c>
      <c r="J73" s="10">
        <f t="shared" si="20"/>
        <v>-26.060000000055879</v>
      </c>
      <c r="K73" s="10">
        <f t="shared" si="16"/>
        <v>26.060000000055879</v>
      </c>
      <c r="L73" s="2">
        <f t="shared" si="17"/>
        <v>4</v>
      </c>
      <c r="N73" s="70"/>
      <c r="P73" s="73"/>
      <c r="Q73" s="71"/>
      <c r="R73" s="72"/>
    </row>
    <row r="74" spans="1:18" s="2" customFormat="1" x14ac:dyDescent="0.25">
      <c r="A74" s="2" t="str">
        <f t="shared" si="18"/>
        <v>2</v>
      </c>
      <c r="B74" s="65">
        <v>2142000</v>
      </c>
      <c r="C74" s="14" t="s">
        <v>70</v>
      </c>
      <c r="D74" s="69">
        <v>-2000000</v>
      </c>
      <c r="E74" s="15">
        <v>-2000000</v>
      </c>
      <c r="F74" s="15">
        <v>-2000000</v>
      </c>
      <c r="G74" s="11">
        <v>-2000000</v>
      </c>
      <c r="H74" s="10">
        <v>-2000000</v>
      </c>
      <c r="I74" s="10">
        <f t="shared" si="19"/>
        <v>0</v>
      </c>
      <c r="J74" s="10">
        <f t="shared" si="20"/>
        <v>0</v>
      </c>
      <c r="K74" s="10">
        <f t="shared" si="16"/>
        <v>0</v>
      </c>
      <c r="L74" s="2">
        <f t="shared" si="17"/>
        <v>7</v>
      </c>
      <c r="N74" s="70"/>
      <c r="P74" s="73"/>
      <c r="Q74" s="71"/>
      <c r="R74" s="72"/>
    </row>
    <row r="75" spans="1:18" s="2" customFormat="1" x14ac:dyDescent="0.25">
      <c r="A75" s="2" t="str">
        <f t="shared" si="18"/>
        <v>2</v>
      </c>
      <c r="B75" s="65">
        <v>214200001</v>
      </c>
      <c r="C75" s="14" t="s">
        <v>67</v>
      </c>
      <c r="D75" s="69">
        <v>-2000000</v>
      </c>
      <c r="E75" s="15">
        <v>-2000000</v>
      </c>
      <c r="F75" s="15">
        <v>-2000000</v>
      </c>
      <c r="G75" s="11">
        <v>-2000000</v>
      </c>
      <c r="H75" s="10">
        <v>-2000000</v>
      </c>
      <c r="I75" s="10">
        <f t="shared" ref="I75:I102" si="21">E75-F75</f>
        <v>0</v>
      </c>
      <c r="J75" s="10">
        <f t="shared" ref="J75:J102" si="22">F75-G75</f>
        <v>0</v>
      </c>
      <c r="K75" s="10">
        <f t="shared" si="16"/>
        <v>0</v>
      </c>
      <c r="L75" s="2">
        <f t="shared" si="17"/>
        <v>9</v>
      </c>
      <c r="N75" s="70"/>
      <c r="P75" s="73"/>
      <c r="Q75" s="71"/>
      <c r="R75" s="72"/>
    </row>
    <row r="76" spans="1:18" s="2" customFormat="1" x14ac:dyDescent="0.25">
      <c r="A76" s="2" t="str">
        <f t="shared" si="18"/>
        <v>2</v>
      </c>
      <c r="B76" s="65">
        <v>2142010</v>
      </c>
      <c r="C76" s="14" t="s">
        <v>71</v>
      </c>
      <c r="D76" s="69">
        <v>-159.24</v>
      </c>
      <c r="E76" s="15">
        <v>-132.46</v>
      </c>
      <c r="F76" s="15">
        <v>-132.46</v>
      </c>
      <c r="G76" s="11">
        <v>-106.4</v>
      </c>
      <c r="H76" s="10">
        <v>-106.4</v>
      </c>
      <c r="I76" s="10">
        <f t="shared" si="21"/>
        <v>0</v>
      </c>
      <c r="J76" s="10">
        <f t="shared" si="22"/>
        <v>-26.060000000000002</v>
      </c>
      <c r="K76" s="10">
        <f t="shared" si="16"/>
        <v>26.060000000000002</v>
      </c>
      <c r="L76" s="2">
        <f t="shared" si="17"/>
        <v>7</v>
      </c>
      <c r="N76" s="70"/>
      <c r="P76" s="73"/>
      <c r="Q76" s="71"/>
      <c r="R76" s="71"/>
    </row>
    <row r="77" spans="1:18" s="2" customFormat="1" x14ac:dyDescent="0.25">
      <c r="A77" s="2" t="str">
        <f t="shared" si="18"/>
        <v>2</v>
      </c>
      <c r="B77" s="65">
        <v>214201000</v>
      </c>
      <c r="C77" s="14" t="s">
        <v>206</v>
      </c>
      <c r="D77" s="69">
        <v>-132.46</v>
      </c>
      <c r="E77" s="15">
        <v>-132.46</v>
      </c>
      <c r="F77" s="15">
        <v>-132.46</v>
      </c>
      <c r="G77" s="11">
        <v>0</v>
      </c>
      <c r="H77" s="10">
        <v>0</v>
      </c>
      <c r="I77" s="10">
        <f t="shared" si="21"/>
        <v>0</v>
      </c>
      <c r="J77" s="10">
        <f t="shared" si="22"/>
        <v>-132.46</v>
      </c>
      <c r="K77" s="10">
        <f t="shared" si="16"/>
        <v>132.46</v>
      </c>
      <c r="L77" s="2">
        <f t="shared" si="17"/>
        <v>9</v>
      </c>
      <c r="N77" s="70"/>
      <c r="P77" s="73"/>
      <c r="Q77" s="71"/>
      <c r="R77" s="71"/>
    </row>
    <row r="78" spans="1:18" s="2" customFormat="1" x14ac:dyDescent="0.25">
      <c r="A78" s="2" t="str">
        <f t="shared" si="18"/>
        <v>2</v>
      </c>
      <c r="B78" s="65">
        <v>214201001</v>
      </c>
      <c r="C78" s="14" t="s">
        <v>18</v>
      </c>
      <c r="D78" s="69">
        <v>-26.78</v>
      </c>
      <c r="E78" s="15">
        <v>0</v>
      </c>
      <c r="F78" s="15">
        <v>0</v>
      </c>
      <c r="G78" s="11">
        <v>-106.4</v>
      </c>
      <c r="H78" s="10">
        <v>-106.4</v>
      </c>
      <c r="I78" s="10">
        <f t="shared" si="21"/>
        <v>0</v>
      </c>
      <c r="J78" s="10">
        <f t="shared" si="22"/>
        <v>106.4</v>
      </c>
      <c r="K78" s="10">
        <f t="shared" si="16"/>
        <v>-106.4</v>
      </c>
      <c r="L78" s="2">
        <f t="shared" si="17"/>
        <v>9</v>
      </c>
      <c r="N78" s="70"/>
      <c r="P78" s="73"/>
      <c r="Q78" s="71"/>
      <c r="R78" s="71"/>
    </row>
    <row r="79" spans="1:18" s="2" customFormat="1" x14ac:dyDescent="0.25">
      <c r="A79" s="2" t="str">
        <f t="shared" si="18"/>
        <v>2</v>
      </c>
      <c r="B79" s="65">
        <v>215</v>
      </c>
      <c r="C79" s="14" t="s">
        <v>72</v>
      </c>
      <c r="D79" s="69">
        <v>-5318.16</v>
      </c>
      <c r="E79" s="15">
        <v>-5026.58</v>
      </c>
      <c r="F79" s="15">
        <v>-3771.68</v>
      </c>
      <c r="G79" s="11">
        <v>-2792.32</v>
      </c>
      <c r="H79" s="10">
        <v>-2045.76</v>
      </c>
      <c r="I79" s="10">
        <f t="shared" si="21"/>
        <v>-1254.9000000000001</v>
      </c>
      <c r="J79" s="10">
        <f t="shared" si="22"/>
        <v>-979.35999999999967</v>
      </c>
      <c r="K79" s="10">
        <f t="shared" si="16"/>
        <v>-275.54000000000042</v>
      </c>
      <c r="L79" s="2">
        <f t="shared" si="17"/>
        <v>3</v>
      </c>
      <c r="N79" s="70"/>
      <c r="P79" s="73"/>
      <c r="Q79" s="71"/>
      <c r="R79" s="72"/>
    </row>
    <row r="80" spans="1:18" s="2" customFormat="1" x14ac:dyDescent="0.25">
      <c r="A80" s="2" t="str">
        <f t="shared" si="18"/>
        <v>2</v>
      </c>
      <c r="B80" s="65">
        <v>2150</v>
      </c>
      <c r="C80" s="14" t="s">
        <v>12</v>
      </c>
      <c r="D80" s="69">
        <v>-1020</v>
      </c>
      <c r="E80" s="15">
        <v>-510</v>
      </c>
      <c r="F80" s="15">
        <v>0</v>
      </c>
      <c r="G80" s="11"/>
      <c r="H80" s="10"/>
      <c r="I80" s="10">
        <f t="shared" si="21"/>
        <v>-510</v>
      </c>
      <c r="J80" s="10">
        <f t="shared" si="22"/>
        <v>0</v>
      </c>
      <c r="K80" s="10">
        <f t="shared" ref="K80:K82" si="23">I80-J80</f>
        <v>-510</v>
      </c>
      <c r="L80" s="2">
        <f t="shared" ref="L80:L82" si="24">LEN(B80)</f>
        <v>4</v>
      </c>
      <c r="N80" s="70"/>
      <c r="P80" s="73"/>
      <c r="Q80" s="71"/>
      <c r="R80" s="72"/>
    </row>
    <row r="81" spans="1:18" s="2" customFormat="1" x14ac:dyDescent="0.25">
      <c r="A81" s="2" t="str">
        <f t="shared" ref="A81:A82" si="25">LEFT(B81)</f>
        <v>2</v>
      </c>
      <c r="B81" s="65">
        <v>2150000</v>
      </c>
      <c r="C81" s="14" t="s">
        <v>12</v>
      </c>
      <c r="D81" s="69">
        <v>-1020</v>
      </c>
      <c r="E81" s="15">
        <v>-510</v>
      </c>
      <c r="F81" s="15">
        <v>0</v>
      </c>
      <c r="G81" s="11"/>
      <c r="H81" s="10"/>
      <c r="I81" s="10">
        <f t="shared" si="21"/>
        <v>-510</v>
      </c>
      <c r="J81" s="10">
        <f t="shared" si="22"/>
        <v>0</v>
      </c>
      <c r="K81" s="10">
        <f t="shared" si="23"/>
        <v>-510</v>
      </c>
      <c r="L81" s="2">
        <f t="shared" si="24"/>
        <v>7</v>
      </c>
      <c r="N81" s="70"/>
      <c r="P81" s="73"/>
      <c r="Q81" s="71"/>
      <c r="R81" s="72"/>
    </row>
    <row r="82" spans="1:18" s="2" customFormat="1" x14ac:dyDescent="0.25">
      <c r="A82" s="2" t="str">
        <f t="shared" si="25"/>
        <v>2</v>
      </c>
      <c r="B82" s="65">
        <v>215000001</v>
      </c>
      <c r="C82" s="14" t="s">
        <v>42</v>
      </c>
      <c r="D82" s="69">
        <v>-1020</v>
      </c>
      <c r="E82" s="15">
        <v>-510</v>
      </c>
      <c r="F82" s="15">
        <v>0</v>
      </c>
      <c r="G82" s="11"/>
      <c r="H82" s="10"/>
      <c r="I82" s="10">
        <f t="shared" si="21"/>
        <v>-510</v>
      </c>
      <c r="J82" s="10">
        <f t="shared" si="22"/>
        <v>0</v>
      </c>
      <c r="K82" s="10">
        <f t="shared" si="23"/>
        <v>-510</v>
      </c>
      <c r="L82" s="2">
        <f t="shared" si="24"/>
        <v>9</v>
      </c>
      <c r="N82" s="70"/>
      <c r="P82" s="73"/>
      <c r="Q82" s="71"/>
      <c r="R82" s="72"/>
    </row>
    <row r="83" spans="1:18" s="2" customFormat="1" x14ac:dyDescent="0.25">
      <c r="A83" s="2" t="str">
        <f t="shared" ref="A83:A102" si="26">LEFT(B83)</f>
        <v>2</v>
      </c>
      <c r="B83" s="65">
        <v>2151</v>
      </c>
      <c r="C83" s="14" t="s">
        <v>17</v>
      </c>
      <c r="D83" s="69">
        <v>-4298.16</v>
      </c>
      <c r="E83" s="15">
        <v>-4516.58</v>
      </c>
      <c r="F83" s="15">
        <v>-3771.68</v>
      </c>
      <c r="G83" s="11">
        <v>-2792.32</v>
      </c>
      <c r="H83" s="10">
        <v>-2045.76</v>
      </c>
      <c r="I83" s="10">
        <f t="shared" si="21"/>
        <v>-744.90000000000009</v>
      </c>
      <c r="J83" s="10">
        <f t="shared" si="22"/>
        <v>-979.35999999999967</v>
      </c>
      <c r="K83" s="10">
        <f t="shared" si="16"/>
        <v>234.45999999999958</v>
      </c>
      <c r="L83" s="2">
        <f t="shared" si="17"/>
        <v>4</v>
      </c>
      <c r="N83" s="70"/>
      <c r="P83" s="73"/>
      <c r="Q83" s="71"/>
      <c r="R83" s="72"/>
    </row>
    <row r="84" spans="1:18" s="2" customFormat="1" x14ac:dyDescent="0.25">
      <c r="A84" s="2" t="str">
        <f t="shared" si="26"/>
        <v>2</v>
      </c>
      <c r="B84" s="65">
        <v>2151000</v>
      </c>
      <c r="C84" s="14" t="s">
        <v>17</v>
      </c>
      <c r="D84" s="69">
        <v>-4298.16</v>
      </c>
      <c r="E84" s="15">
        <v>-4516.58</v>
      </c>
      <c r="F84" s="15">
        <v>-3771.68</v>
      </c>
      <c r="G84" s="11">
        <v>-2792.32</v>
      </c>
      <c r="H84" s="10">
        <v>-2045.76</v>
      </c>
      <c r="I84" s="10">
        <f t="shared" si="21"/>
        <v>-744.90000000000009</v>
      </c>
      <c r="J84" s="10">
        <f t="shared" si="22"/>
        <v>-979.35999999999967</v>
      </c>
      <c r="K84" s="10">
        <f t="shared" si="16"/>
        <v>234.45999999999958</v>
      </c>
      <c r="L84" s="2">
        <f t="shared" si="17"/>
        <v>7</v>
      </c>
      <c r="N84" s="70"/>
      <c r="P84" s="73"/>
      <c r="Q84" s="71"/>
      <c r="R84" s="72"/>
    </row>
    <row r="85" spans="1:18" s="2" customFormat="1" x14ac:dyDescent="0.25">
      <c r="A85" s="2" t="str">
        <f t="shared" si="26"/>
        <v>2</v>
      </c>
      <c r="B85" s="65">
        <v>215100001</v>
      </c>
      <c r="C85" s="14" t="s">
        <v>73</v>
      </c>
      <c r="D85" s="69">
        <v>-4298.16</v>
      </c>
      <c r="E85" s="15">
        <v>-4516.58</v>
      </c>
      <c r="F85" s="15">
        <v>-3771.68</v>
      </c>
      <c r="G85" s="11">
        <v>-2792.32</v>
      </c>
      <c r="H85" s="10">
        <v>-2045.76</v>
      </c>
      <c r="I85" s="10">
        <f t="shared" si="21"/>
        <v>-744.90000000000009</v>
      </c>
      <c r="J85" s="10">
        <f t="shared" si="22"/>
        <v>-979.35999999999967</v>
      </c>
      <c r="K85" s="10">
        <f t="shared" si="16"/>
        <v>234.45999999999958</v>
      </c>
      <c r="L85" s="2">
        <f t="shared" si="17"/>
        <v>9</v>
      </c>
      <c r="N85" s="70"/>
      <c r="P85" s="73"/>
      <c r="Q85" s="71"/>
      <c r="R85" s="72"/>
    </row>
    <row r="86" spans="1:18" s="2" customFormat="1" x14ac:dyDescent="0.25">
      <c r="A86" s="2" t="str">
        <f t="shared" si="26"/>
        <v>3</v>
      </c>
      <c r="B86" s="65">
        <v>3</v>
      </c>
      <c r="C86" s="14" t="s">
        <v>74</v>
      </c>
      <c r="D86" s="69">
        <v>-1210747.43</v>
      </c>
      <c r="E86" s="15">
        <v>-1210747.43</v>
      </c>
      <c r="F86" s="15">
        <v>-1200030.77</v>
      </c>
      <c r="G86" s="11">
        <v>-1200030.77</v>
      </c>
      <c r="H86" s="10">
        <v>-1200030.77</v>
      </c>
      <c r="I86" s="10">
        <f t="shared" si="21"/>
        <v>-10716.659999999916</v>
      </c>
      <c r="J86" s="10">
        <f t="shared" si="22"/>
        <v>0</v>
      </c>
      <c r="K86" s="10">
        <f t="shared" si="16"/>
        <v>-10716.659999999916</v>
      </c>
      <c r="L86" s="2">
        <f t="shared" si="17"/>
        <v>1</v>
      </c>
      <c r="N86" s="70"/>
      <c r="P86" s="73"/>
      <c r="Q86" s="71"/>
      <c r="R86" s="72"/>
    </row>
    <row r="87" spans="1:18" s="2" customFormat="1" x14ac:dyDescent="0.25">
      <c r="A87" s="2" t="str">
        <f t="shared" si="26"/>
        <v>3</v>
      </c>
      <c r="B87" s="65">
        <v>31</v>
      </c>
      <c r="C87" s="14" t="s">
        <v>19</v>
      </c>
      <c r="D87" s="69">
        <v>-690000</v>
      </c>
      <c r="E87" s="15">
        <v>-690000</v>
      </c>
      <c r="F87" s="15">
        <v>-690000</v>
      </c>
      <c r="G87" s="11">
        <v>-690000</v>
      </c>
      <c r="H87" s="10">
        <v>-690000</v>
      </c>
      <c r="I87" s="10">
        <f t="shared" si="21"/>
        <v>0</v>
      </c>
      <c r="J87" s="10">
        <f t="shared" si="22"/>
        <v>0</v>
      </c>
      <c r="K87" s="10">
        <f t="shared" si="16"/>
        <v>0</v>
      </c>
      <c r="L87" s="2">
        <f t="shared" si="17"/>
        <v>2</v>
      </c>
      <c r="N87" s="70"/>
      <c r="P87" s="73"/>
      <c r="Q87" s="71"/>
      <c r="R87" s="72"/>
    </row>
    <row r="88" spans="1:18" s="2" customFormat="1" x14ac:dyDescent="0.25">
      <c r="A88" s="2" t="str">
        <f t="shared" si="26"/>
        <v>3</v>
      </c>
      <c r="B88" s="65">
        <v>310</v>
      </c>
      <c r="C88" s="14" t="s">
        <v>10</v>
      </c>
      <c r="D88" s="69">
        <v>-690000</v>
      </c>
      <c r="E88" s="15">
        <v>-690000</v>
      </c>
      <c r="F88" s="15">
        <v>-690000</v>
      </c>
      <c r="G88" s="11">
        <v>-690000</v>
      </c>
      <c r="H88" s="10">
        <v>-690000</v>
      </c>
      <c r="I88" s="10">
        <f t="shared" si="21"/>
        <v>0</v>
      </c>
      <c r="J88" s="10">
        <f t="shared" si="22"/>
        <v>0</v>
      </c>
      <c r="K88" s="10">
        <f t="shared" si="16"/>
        <v>0</v>
      </c>
      <c r="L88" s="2">
        <f t="shared" si="17"/>
        <v>3</v>
      </c>
      <c r="N88" s="70"/>
      <c r="P88" s="73"/>
      <c r="Q88" s="71"/>
      <c r="R88" s="72"/>
    </row>
    <row r="89" spans="1:18" s="2" customFormat="1" x14ac:dyDescent="0.25">
      <c r="A89" s="2" t="str">
        <f t="shared" si="26"/>
        <v>3</v>
      </c>
      <c r="B89" s="65">
        <v>3100</v>
      </c>
      <c r="C89" s="14" t="s">
        <v>75</v>
      </c>
      <c r="D89" s="69">
        <v>-690000</v>
      </c>
      <c r="E89" s="15">
        <v>-690000</v>
      </c>
      <c r="F89" s="15">
        <v>-690000</v>
      </c>
      <c r="G89" s="11">
        <v>-690000</v>
      </c>
      <c r="H89" s="10">
        <v>-690000</v>
      </c>
      <c r="I89" s="10">
        <f t="shared" si="21"/>
        <v>0</v>
      </c>
      <c r="J89" s="10">
        <f t="shared" si="22"/>
        <v>0</v>
      </c>
      <c r="K89" s="10">
        <f t="shared" si="16"/>
        <v>0</v>
      </c>
      <c r="L89" s="2">
        <f t="shared" si="17"/>
        <v>4</v>
      </c>
      <c r="N89" s="70"/>
      <c r="P89" s="73"/>
      <c r="Q89" s="71"/>
      <c r="R89" s="72"/>
    </row>
    <row r="90" spans="1:18" s="2" customFormat="1" x14ac:dyDescent="0.25">
      <c r="A90" s="2" t="str">
        <f t="shared" si="26"/>
        <v>3</v>
      </c>
      <c r="B90" s="65">
        <v>3100000</v>
      </c>
      <c r="C90" s="14" t="s">
        <v>75</v>
      </c>
      <c r="D90" s="69">
        <v>-690000</v>
      </c>
      <c r="E90" s="15">
        <v>-690000</v>
      </c>
      <c r="F90" s="15">
        <v>-690000</v>
      </c>
      <c r="G90" s="11">
        <v>-690000</v>
      </c>
      <c r="H90" s="10">
        <v>-690000</v>
      </c>
      <c r="I90" s="10">
        <f t="shared" si="21"/>
        <v>0</v>
      </c>
      <c r="J90" s="10">
        <f t="shared" si="22"/>
        <v>0</v>
      </c>
      <c r="K90" s="10">
        <f t="shared" si="16"/>
        <v>0</v>
      </c>
      <c r="L90" s="2">
        <f t="shared" si="17"/>
        <v>7</v>
      </c>
      <c r="N90" s="70"/>
      <c r="P90" s="73"/>
      <c r="Q90" s="71"/>
      <c r="R90" s="72"/>
    </row>
    <row r="91" spans="1:18" s="2" customFormat="1" x14ac:dyDescent="0.25">
      <c r="A91" s="2" t="str">
        <f t="shared" si="26"/>
        <v>3</v>
      </c>
      <c r="B91" s="65">
        <v>310000001</v>
      </c>
      <c r="C91" s="14" t="s">
        <v>76</v>
      </c>
      <c r="D91" s="69">
        <v>-690000</v>
      </c>
      <c r="E91" s="15">
        <v>-690000</v>
      </c>
      <c r="F91" s="15">
        <v>-690000</v>
      </c>
      <c r="G91" s="11">
        <v>-690000</v>
      </c>
      <c r="H91" s="10">
        <v>-690000</v>
      </c>
      <c r="I91" s="10">
        <f t="shared" si="21"/>
        <v>0</v>
      </c>
      <c r="J91" s="10">
        <f t="shared" si="22"/>
        <v>0</v>
      </c>
      <c r="K91" s="10">
        <f t="shared" si="16"/>
        <v>0</v>
      </c>
      <c r="L91" s="2">
        <f t="shared" si="17"/>
        <v>9</v>
      </c>
      <c r="N91" s="70"/>
      <c r="P91" s="73"/>
      <c r="Q91" s="71"/>
      <c r="R91" s="72"/>
    </row>
    <row r="92" spans="1:18" s="2" customFormat="1" x14ac:dyDescent="0.25">
      <c r="A92" s="2" t="str">
        <f t="shared" si="26"/>
        <v>3</v>
      </c>
      <c r="B92" s="65">
        <v>32</v>
      </c>
      <c r="C92" s="14" t="s">
        <v>77</v>
      </c>
      <c r="D92" s="69">
        <v>-137924.57</v>
      </c>
      <c r="E92" s="15">
        <v>-137924.57</v>
      </c>
      <c r="F92" s="15">
        <v>-137924.57</v>
      </c>
      <c r="G92" s="11">
        <v>-137924.57</v>
      </c>
      <c r="H92" s="10">
        <v>-137924.57</v>
      </c>
      <c r="I92" s="10">
        <f t="shared" si="21"/>
        <v>0</v>
      </c>
      <c r="J92" s="10">
        <f t="shared" si="22"/>
        <v>0</v>
      </c>
      <c r="K92" s="10">
        <f t="shared" si="16"/>
        <v>0</v>
      </c>
      <c r="L92" s="2">
        <f t="shared" si="17"/>
        <v>2</v>
      </c>
      <c r="N92" s="70"/>
      <c r="P92" s="73"/>
      <c r="Q92" s="71"/>
      <c r="R92" s="72"/>
    </row>
    <row r="93" spans="1:18" s="2" customFormat="1" x14ac:dyDescent="0.25">
      <c r="A93" s="2" t="str">
        <f t="shared" si="26"/>
        <v>3</v>
      </c>
      <c r="B93" s="65">
        <v>320</v>
      </c>
      <c r="C93" s="14" t="s">
        <v>77</v>
      </c>
      <c r="D93" s="69">
        <v>-137924.57</v>
      </c>
      <c r="E93" s="15">
        <v>-137924.57</v>
      </c>
      <c r="F93" s="15">
        <v>-137924.57</v>
      </c>
      <c r="G93" s="11">
        <v>-137924.57</v>
      </c>
      <c r="H93" s="10">
        <v>-137924.57</v>
      </c>
      <c r="I93" s="10">
        <f t="shared" si="21"/>
        <v>0</v>
      </c>
      <c r="J93" s="10">
        <f t="shared" si="22"/>
        <v>0</v>
      </c>
      <c r="K93" s="10">
        <f t="shared" si="16"/>
        <v>0</v>
      </c>
      <c r="L93" s="2">
        <f t="shared" si="17"/>
        <v>3</v>
      </c>
      <c r="N93" s="70"/>
      <c r="P93" s="73"/>
      <c r="Q93" s="71"/>
      <c r="R93" s="72"/>
    </row>
    <row r="94" spans="1:18" s="2" customFormat="1" x14ac:dyDescent="0.25">
      <c r="A94" s="2" t="str">
        <f t="shared" si="26"/>
        <v>3</v>
      </c>
      <c r="B94" s="65">
        <v>3200</v>
      </c>
      <c r="C94" s="14" t="s">
        <v>11</v>
      </c>
      <c r="D94" s="69">
        <v>-137924.57</v>
      </c>
      <c r="E94" s="15">
        <v>-137924.57</v>
      </c>
      <c r="F94" s="15">
        <v>-137924.57</v>
      </c>
      <c r="G94" s="11">
        <v>-137924.57</v>
      </c>
      <c r="H94" s="10">
        <v>-137924.57</v>
      </c>
      <c r="I94" s="10">
        <f t="shared" si="21"/>
        <v>0</v>
      </c>
      <c r="J94" s="10">
        <f t="shared" si="22"/>
        <v>0</v>
      </c>
      <c r="K94" s="10">
        <f t="shared" si="16"/>
        <v>0</v>
      </c>
      <c r="L94" s="2">
        <f t="shared" si="17"/>
        <v>4</v>
      </c>
      <c r="N94" s="70"/>
      <c r="P94" s="73"/>
      <c r="Q94" s="71"/>
      <c r="R94" s="72"/>
    </row>
    <row r="95" spans="1:18" s="2" customFormat="1" x14ac:dyDescent="0.25">
      <c r="A95" s="2" t="str">
        <f t="shared" si="26"/>
        <v>3</v>
      </c>
      <c r="B95" s="65">
        <v>3200000</v>
      </c>
      <c r="C95" s="14" t="s">
        <v>11</v>
      </c>
      <c r="D95" s="69">
        <v>-137924.57</v>
      </c>
      <c r="E95" s="15">
        <v>-137924.57</v>
      </c>
      <c r="F95" s="15">
        <v>-137924.57</v>
      </c>
      <c r="G95" s="11">
        <v>-137924.57</v>
      </c>
      <c r="H95" s="10">
        <v>-137924.57</v>
      </c>
      <c r="I95" s="10">
        <f t="shared" si="21"/>
        <v>0</v>
      </c>
      <c r="J95" s="10">
        <f t="shared" si="22"/>
        <v>0</v>
      </c>
      <c r="K95" s="10">
        <f t="shared" si="16"/>
        <v>0</v>
      </c>
      <c r="L95" s="2">
        <f t="shared" si="17"/>
        <v>7</v>
      </c>
      <c r="N95" s="70"/>
      <c r="P95" s="73"/>
      <c r="Q95" s="71"/>
      <c r="R95" s="72"/>
    </row>
    <row r="96" spans="1:18" s="2" customFormat="1" x14ac:dyDescent="0.25">
      <c r="A96" s="2" t="str">
        <f t="shared" si="26"/>
        <v>3</v>
      </c>
      <c r="B96" s="65">
        <v>320000001</v>
      </c>
      <c r="C96" s="14" t="s">
        <v>11</v>
      </c>
      <c r="D96" s="69">
        <v>-137924.57</v>
      </c>
      <c r="E96" s="15">
        <v>-137924.57</v>
      </c>
      <c r="F96" s="15">
        <v>-137924.57</v>
      </c>
      <c r="G96" s="11">
        <v>-137924.57</v>
      </c>
      <c r="H96" s="10">
        <v>-137924.57</v>
      </c>
      <c r="I96" s="10">
        <f t="shared" si="21"/>
        <v>0</v>
      </c>
      <c r="J96" s="10">
        <f t="shared" si="22"/>
        <v>0</v>
      </c>
      <c r="K96" s="10">
        <f t="shared" si="16"/>
        <v>0</v>
      </c>
      <c r="L96" s="2">
        <f t="shared" si="17"/>
        <v>9</v>
      </c>
      <c r="N96" s="70"/>
      <c r="P96" s="73"/>
      <c r="Q96" s="71"/>
      <c r="R96" s="72"/>
    </row>
    <row r="97" spans="1:18" s="2" customFormat="1" x14ac:dyDescent="0.25">
      <c r="A97" s="2" t="str">
        <f t="shared" si="26"/>
        <v>3</v>
      </c>
      <c r="B97" s="65">
        <v>34</v>
      </c>
      <c r="C97" s="14" t="s">
        <v>78</v>
      </c>
      <c r="D97" s="69">
        <v>-382822.86</v>
      </c>
      <c r="E97" s="15">
        <v>-382822.86</v>
      </c>
      <c r="F97" s="15">
        <v>-372106.2</v>
      </c>
      <c r="G97" s="11">
        <v>-372106.2</v>
      </c>
      <c r="H97" s="10">
        <v>-372106.2</v>
      </c>
      <c r="I97" s="10">
        <f t="shared" si="21"/>
        <v>-10716.659999999974</v>
      </c>
      <c r="J97" s="10">
        <f t="shared" si="22"/>
        <v>0</v>
      </c>
      <c r="K97" s="10">
        <f t="shared" si="16"/>
        <v>-10716.659999999974</v>
      </c>
      <c r="L97" s="2">
        <f t="shared" si="17"/>
        <v>2</v>
      </c>
      <c r="N97" s="70"/>
      <c r="P97" s="73"/>
      <c r="Q97" s="71"/>
      <c r="R97" s="72"/>
    </row>
    <row r="98" spans="1:18" s="2" customFormat="1" x14ac:dyDescent="0.25">
      <c r="A98" s="2" t="str">
        <f t="shared" si="26"/>
        <v>3</v>
      </c>
      <c r="B98" s="65">
        <v>340</v>
      </c>
      <c r="C98" s="14" t="s">
        <v>79</v>
      </c>
      <c r="D98" s="69">
        <v>-382822.86</v>
      </c>
      <c r="E98" s="15">
        <v>-382822.86</v>
      </c>
      <c r="F98" s="15">
        <v>-372106.2</v>
      </c>
      <c r="G98" s="11">
        <v>-372106.2</v>
      </c>
      <c r="H98" s="10">
        <v>-372106.2</v>
      </c>
      <c r="I98" s="10">
        <f t="shared" si="21"/>
        <v>-10716.659999999974</v>
      </c>
      <c r="J98" s="10">
        <f t="shared" si="22"/>
        <v>0</v>
      </c>
      <c r="K98" s="10">
        <f t="shared" si="16"/>
        <v>-10716.659999999974</v>
      </c>
      <c r="L98" s="2">
        <f t="shared" si="17"/>
        <v>3</v>
      </c>
      <c r="N98" s="70"/>
      <c r="P98" s="73"/>
      <c r="Q98" s="71"/>
      <c r="R98" s="72"/>
    </row>
    <row r="99" spans="1:18" s="2" customFormat="1" x14ac:dyDescent="0.25">
      <c r="A99" s="2" t="str">
        <f t="shared" si="26"/>
        <v>3</v>
      </c>
      <c r="B99" s="65">
        <v>3400</v>
      </c>
      <c r="C99" s="14" t="s">
        <v>80</v>
      </c>
      <c r="D99" s="69">
        <v>-622569.34</v>
      </c>
      <c r="E99" s="15">
        <v>-622569.34</v>
      </c>
      <c r="F99" s="15">
        <v>-611852.68000000005</v>
      </c>
      <c r="G99" s="11">
        <v>-611852.68000000005</v>
      </c>
      <c r="H99" s="10">
        <v>-611852.68000000005</v>
      </c>
      <c r="I99" s="10">
        <f t="shared" si="21"/>
        <v>-10716.659999999916</v>
      </c>
      <c r="J99" s="10">
        <f t="shared" si="22"/>
        <v>0</v>
      </c>
      <c r="K99" s="10">
        <f t="shared" si="16"/>
        <v>-10716.659999999916</v>
      </c>
      <c r="L99" s="2">
        <f t="shared" si="17"/>
        <v>4</v>
      </c>
      <c r="N99" s="70"/>
      <c r="P99" s="73"/>
      <c r="Q99" s="71"/>
      <c r="R99" s="72"/>
    </row>
    <row r="100" spans="1:18" s="2" customFormat="1" x14ac:dyDescent="0.25">
      <c r="A100" s="2" t="str">
        <f t="shared" si="26"/>
        <v>3</v>
      </c>
      <c r="B100" s="65">
        <v>3400000</v>
      </c>
      <c r="C100" s="14" t="s">
        <v>81</v>
      </c>
      <c r="D100" s="69">
        <v>-622569.34</v>
      </c>
      <c r="E100" s="15">
        <v>-622569.34</v>
      </c>
      <c r="F100" s="15">
        <v>-611852.68000000005</v>
      </c>
      <c r="G100" s="11">
        <v>-611852.68000000005</v>
      </c>
      <c r="H100" s="10">
        <v>-611852.68000000005</v>
      </c>
      <c r="I100" s="10">
        <f t="shared" si="21"/>
        <v>-10716.659999999916</v>
      </c>
      <c r="J100" s="10">
        <f t="shared" si="22"/>
        <v>0</v>
      </c>
      <c r="K100" s="10">
        <f t="shared" si="16"/>
        <v>-10716.659999999916</v>
      </c>
      <c r="L100" s="2">
        <f t="shared" si="17"/>
        <v>7</v>
      </c>
      <c r="N100" s="70"/>
      <c r="P100" s="73"/>
      <c r="Q100" s="71"/>
      <c r="R100" s="72"/>
    </row>
    <row r="101" spans="1:18" s="68" customFormat="1" x14ac:dyDescent="0.25">
      <c r="A101" s="2" t="str">
        <f>LEFT(B101)</f>
        <v>3</v>
      </c>
      <c r="B101" s="65">
        <v>340000012</v>
      </c>
      <c r="C101" s="14" t="s">
        <v>218</v>
      </c>
      <c r="D101" s="69">
        <v>-10716.66</v>
      </c>
      <c r="E101" s="15">
        <v>-10716.66</v>
      </c>
      <c r="F101" s="15">
        <v>0</v>
      </c>
      <c r="G101" s="11"/>
      <c r="H101" s="10"/>
      <c r="I101" s="10">
        <f>E101-F101</f>
        <v>-10716.66</v>
      </c>
      <c r="J101" s="10">
        <f>F101-G101</f>
        <v>0</v>
      </c>
      <c r="K101" s="10">
        <f t="shared" ref="K101" si="27">I101-J101</f>
        <v>-10716.66</v>
      </c>
      <c r="L101" s="2">
        <f t="shared" ref="L101" si="28">LEN(B101)</f>
        <v>9</v>
      </c>
      <c r="N101" s="70"/>
      <c r="P101" s="73"/>
      <c r="Q101" s="71"/>
      <c r="R101" s="72"/>
    </row>
    <row r="102" spans="1:18" s="2" customFormat="1" x14ac:dyDescent="0.25">
      <c r="A102" s="2" t="str">
        <f t="shared" si="26"/>
        <v>3</v>
      </c>
      <c r="B102" s="65">
        <v>340000013</v>
      </c>
      <c r="C102" s="14" t="s">
        <v>82</v>
      </c>
      <c r="D102" s="69">
        <v>-95350.28</v>
      </c>
      <c r="E102" s="15">
        <v>-95350.28</v>
      </c>
      <c r="F102" s="15">
        <v>-95350.28</v>
      </c>
      <c r="G102" s="11">
        <v>-95350.28</v>
      </c>
      <c r="H102" s="10">
        <v>-95350.28</v>
      </c>
      <c r="I102" s="10">
        <f t="shared" si="21"/>
        <v>0</v>
      </c>
      <c r="J102" s="10">
        <f t="shared" si="22"/>
        <v>0</v>
      </c>
      <c r="K102" s="10">
        <f t="shared" si="16"/>
        <v>0</v>
      </c>
      <c r="L102" s="2">
        <f t="shared" si="17"/>
        <v>9</v>
      </c>
      <c r="N102" s="70"/>
      <c r="P102" s="73"/>
      <c r="Q102" s="71"/>
      <c r="R102" s="72"/>
    </row>
    <row r="103" spans="1:18" s="2" customFormat="1" x14ac:dyDescent="0.25">
      <c r="A103" s="2" t="str">
        <f t="shared" ref="A103:A118" si="29">LEFT(B103)</f>
        <v>3</v>
      </c>
      <c r="B103" s="65">
        <v>340000014</v>
      </c>
      <c r="C103" s="14" t="s">
        <v>83</v>
      </c>
      <c r="D103" s="69">
        <v>-261668.9</v>
      </c>
      <c r="E103" s="15">
        <v>-261668.9</v>
      </c>
      <c r="F103" s="15">
        <v>-261668.9</v>
      </c>
      <c r="G103" s="11">
        <v>-261668.9</v>
      </c>
      <c r="H103" s="10">
        <v>-261668.9</v>
      </c>
      <c r="I103" s="10">
        <f t="shared" ref="I103:I114" si="30">E103-F103</f>
        <v>0</v>
      </c>
      <c r="J103" s="10">
        <f t="shared" ref="J103:J114" si="31">F103-G103</f>
        <v>0</v>
      </c>
      <c r="K103" s="10">
        <f t="shared" ref="K103:K114" si="32">I103-J103</f>
        <v>0</v>
      </c>
      <c r="L103" s="2">
        <f t="shared" ref="L103:L114" si="33">LEN(B103)</f>
        <v>9</v>
      </c>
      <c r="N103" s="70"/>
      <c r="P103" s="73"/>
      <c r="Q103" s="71"/>
      <c r="R103" s="72"/>
    </row>
    <row r="104" spans="1:18" s="2" customFormat="1" x14ac:dyDescent="0.25">
      <c r="A104" s="2" t="str">
        <f t="shared" si="29"/>
        <v>3</v>
      </c>
      <c r="B104" s="65">
        <v>340000015</v>
      </c>
      <c r="C104" s="14" t="s">
        <v>84</v>
      </c>
      <c r="D104" s="69">
        <v>-174065.4</v>
      </c>
      <c r="E104" s="15">
        <v>-174065.4</v>
      </c>
      <c r="F104" s="15">
        <v>-174065.4</v>
      </c>
      <c r="G104" s="11">
        <v>-174065.4</v>
      </c>
      <c r="H104" s="10">
        <v>-174065.4</v>
      </c>
      <c r="I104" s="10">
        <f t="shared" si="30"/>
        <v>0</v>
      </c>
      <c r="J104" s="10">
        <f t="shared" si="31"/>
        <v>0</v>
      </c>
      <c r="K104" s="10">
        <f t="shared" si="32"/>
        <v>0</v>
      </c>
      <c r="L104" s="2">
        <f t="shared" si="33"/>
        <v>9</v>
      </c>
      <c r="N104" s="70"/>
      <c r="P104" s="73"/>
      <c r="Q104" s="71"/>
      <c r="R104" s="72"/>
    </row>
    <row r="105" spans="1:18" s="2" customFormat="1" x14ac:dyDescent="0.25">
      <c r="A105" s="2" t="str">
        <f t="shared" si="29"/>
        <v>3</v>
      </c>
      <c r="B105" s="65">
        <v>340000016</v>
      </c>
      <c r="C105" s="14" t="s">
        <v>85</v>
      </c>
      <c r="D105" s="69">
        <v>-3177.24</v>
      </c>
      <c r="E105" s="15">
        <v>-3177.24</v>
      </c>
      <c r="F105" s="15">
        <v>-3177.24</v>
      </c>
      <c r="G105" s="11">
        <v>-3177.24</v>
      </c>
      <c r="H105" s="10">
        <v>-3177.24</v>
      </c>
      <c r="I105" s="10">
        <f t="shared" si="30"/>
        <v>0</v>
      </c>
      <c r="J105" s="10">
        <f t="shared" si="31"/>
        <v>0</v>
      </c>
      <c r="K105" s="10">
        <f t="shared" si="32"/>
        <v>0</v>
      </c>
      <c r="L105" s="2">
        <f t="shared" si="33"/>
        <v>9</v>
      </c>
      <c r="N105" s="70"/>
      <c r="P105" s="73"/>
      <c r="Q105" s="71"/>
      <c r="R105" s="72"/>
    </row>
    <row r="106" spans="1:18" s="2" customFormat="1" x14ac:dyDescent="0.25">
      <c r="A106" s="2" t="str">
        <f t="shared" si="29"/>
        <v>3</v>
      </c>
      <c r="B106" s="65">
        <v>340000017</v>
      </c>
      <c r="C106" s="14" t="s">
        <v>86</v>
      </c>
      <c r="D106" s="69">
        <v>-77590.86</v>
      </c>
      <c r="E106" s="15">
        <v>-77590.86</v>
      </c>
      <c r="F106" s="15">
        <v>-77590.86</v>
      </c>
      <c r="G106" s="11">
        <v>-77590.86</v>
      </c>
      <c r="H106" s="10">
        <v>-77590.86</v>
      </c>
      <c r="I106" s="10">
        <f t="shared" si="30"/>
        <v>0</v>
      </c>
      <c r="J106" s="10">
        <f t="shared" si="31"/>
        <v>0</v>
      </c>
      <c r="K106" s="10">
        <f t="shared" si="32"/>
        <v>0</v>
      </c>
      <c r="L106" s="2">
        <f t="shared" si="33"/>
        <v>9</v>
      </c>
      <c r="N106" s="70"/>
      <c r="P106" s="73"/>
      <c r="Q106" s="71"/>
      <c r="R106" s="72"/>
    </row>
    <row r="107" spans="1:18" s="2" customFormat="1" x14ac:dyDescent="0.25">
      <c r="A107" s="2" t="str">
        <f t="shared" si="29"/>
        <v>3</v>
      </c>
      <c r="B107" s="65">
        <v>3401</v>
      </c>
      <c r="C107" s="14" t="s">
        <v>87</v>
      </c>
      <c r="D107" s="69">
        <v>239746.48</v>
      </c>
      <c r="E107" s="15">
        <v>239746.48</v>
      </c>
      <c r="F107" s="15">
        <v>239746.48</v>
      </c>
      <c r="G107" s="11">
        <v>239746.48</v>
      </c>
      <c r="H107" s="10">
        <v>239746.48</v>
      </c>
      <c r="I107" s="10">
        <f t="shared" si="30"/>
        <v>0</v>
      </c>
      <c r="J107" s="10">
        <f t="shared" si="31"/>
        <v>0</v>
      </c>
      <c r="K107" s="10">
        <f t="shared" si="32"/>
        <v>0</v>
      </c>
      <c r="L107" s="2">
        <f t="shared" si="33"/>
        <v>4</v>
      </c>
      <c r="N107" s="70"/>
      <c r="P107" s="73"/>
      <c r="Q107" s="71"/>
      <c r="R107" s="72"/>
    </row>
    <row r="108" spans="1:18" s="2" customFormat="1" x14ac:dyDescent="0.25">
      <c r="A108" s="2" t="str">
        <f t="shared" si="29"/>
        <v>3</v>
      </c>
      <c r="B108" s="65">
        <v>3401000</v>
      </c>
      <c r="C108" s="14" t="s">
        <v>88</v>
      </c>
      <c r="D108" s="69">
        <v>239746.48</v>
      </c>
      <c r="E108" s="15">
        <v>239746.48</v>
      </c>
      <c r="F108" s="15">
        <v>239746.48</v>
      </c>
      <c r="G108" s="11">
        <v>239746.48</v>
      </c>
      <c r="H108" s="10">
        <v>239746.48</v>
      </c>
      <c r="I108" s="10">
        <f t="shared" si="30"/>
        <v>0</v>
      </c>
      <c r="J108" s="10">
        <f t="shared" si="31"/>
        <v>0</v>
      </c>
      <c r="K108" s="10">
        <f t="shared" si="32"/>
        <v>0</v>
      </c>
      <c r="L108" s="2">
        <f t="shared" si="33"/>
        <v>7</v>
      </c>
      <c r="N108" s="70"/>
      <c r="P108" s="73"/>
      <c r="Q108" s="71"/>
      <c r="R108" s="72"/>
    </row>
    <row r="109" spans="1:18" s="2" customFormat="1" x14ac:dyDescent="0.25">
      <c r="A109" s="2" t="str">
        <f t="shared" si="29"/>
        <v>3</v>
      </c>
      <c r="B109" s="65">
        <v>340100002</v>
      </c>
      <c r="C109" s="14" t="s">
        <v>89</v>
      </c>
      <c r="D109" s="69">
        <v>172294.2</v>
      </c>
      <c r="E109" s="15">
        <v>172294.2</v>
      </c>
      <c r="F109" s="15">
        <v>172294.2</v>
      </c>
      <c r="G109" s="11">
        <v>172294.2</v>
      </c>
      <c r="H109" s="10">
        <v>172294.2</v>
      </c>
      <c r="I109" s="10">
        <f t="shared" si="30"/>
        <v>0</v>
      </c>
      <c r="J109" s="10">
        <f t="shared" si="31"/>
        <v>0</v>
      </c>
      <c r="K109" s="10">
        <f t="shared" si="32"/>
        <v>0</v>
      </c>
      <c r="L109" s="2">
        <f t="shared" si="33"/>
        <v>9</v>
      </c>
      <c r="N109" s="70"/>
      <c r="P109" s="73"/>
      <c r="Q109" s="71"/>
      <c r="R109" s="72"/>
    </row>
    <row r="110" spans="1:18" s="2" customFormat="1" x14ac:dyDescent="0.25">
      <c r="A110" s="2" t="str">
        <f t="shared" si="29"/>
        <v>3</v>
      </c>
      <c r="B110" s="65">
        <v>340100003</v>
      </c>
      <c r="C110" s="14" t="s">
        <v>90</v>
      </c>
      <c r="D110" s="69">
        <v>23265.8</v>
      </c>
      <c r="E110" s="15">
        <v>23265.8</v>
      </c>
      <c r="F110" s="15">
        <v>23265.8</v>
      </c>
      <c r="G110" s="11">
        <v>23265.8</v>
      </c>
      <c r="H110" s="10">
        <v>23265.8</v>
      </c>
      <c r="I110" s="10">
        <f t="shared" si="30"/>
        <v>0</v>
      </c>
      <c r="J110" s="10">
        <f t="shared" si="31"/>
        <v>0</v>
      </c>
      <c r="K110" s="10">
        <f t="shared" si="32"/>
        <v>0</v>
      </c>
      <c r="L110" s="2">
        <f t="shared" si="33"/>
        <v>9</v>
      </c>
      <c r="N110" s="70"/>
      <c r="P110" s="73"/>
      <c r="Q110" s="71"/>
      <c r="R110" s="72"/>
    </row>
    <row r="111" spans="1:18" s="2" customFormat="1" x14ac:dyDescent="0.25">
      <c r="A111" s="2" t="str">
        <f t="shared" si="29"/>
        <v>3</v>
      </c>
      <c r="B111" s="65">
        <v>340100004</v>
      </c>
      <c r="C111" s="14" t="s">
        <v>91</v>
      </c>
      <c r="D111" s="69">
        <v>3875.01</v>
      </c>
      <c r="E111" s="15">
        <v>3875.01</v>
      </c>
      <c r="F111" s="15">
        <v>3875.01</v>
      </c>
      <c r="G111" s="11">
        <v>3875.01</v>
      </c>
      <c r="H111" s="10">
        <v>3875.01</v>
      </c>
      <c r="I111" s="10">
        <f t="shared" si="30"/>
        <v>0</v>
      </c>
      <c r="J111" s="10">
        <f t="shared" si="31"/>
        <v>0</v>
      </c>
      <c r="K111" s="10">
        <f t="shared" si="32"/>
        <v>0</v>
      </c>
      <c r="L111" s="2">
        <f t="shared" si="33"/>
        <v>9</v>
      </c>
      <c r="N111" s="70"/>
      <c r="P111" s="73"/>
      <c r="Q111" s="71"/>
      <c r="R111" s="72"/>
    </row>
    <row r="112" spans="1:18" s="2" customFormat="1" x14ac:dyDescent="0.25">
      <c r="A112" s="2" t="str">
        <f t="shared" si="29"/>
        <v>3</v>
      </c>
      <c r="B112" s="65">
        <v>340100005</v>
      </c>
      <c r="C112" s="14" t="s">
        <v>92</v>
      </c>
      <c r="D112" s="69">
        <v>8811.08</v>
      </c>
      <c r="E112" s="15">
        <v>8811.08</v>
      </c>
      <c r="F112" s="15">
        <v>8811.08</v>
      </c>
      <c r="G112" s="11">
        <v>8811.08</v>
      </c>
      <c r="H112" s="10">
        <v>8811.08</v>
      </c>
      <c r="I112" s="10">
        <f t="shared" si="30"/>
        <v>0</v>
      </c>
      <c r="J112" s="10">
        <f t="shared" si="31"/>
        <v>0</v>
      </c>
      <c r="K112" s="10">
        <f t="shared" si="32"/>
        <v>0</v>
      </c>
      <c r="L112" s="2">
        <f t="shared" si="33"/>
        <v>9</v>
      </c>
      <c r="N112" s="70"/>
      <c r="P112" s="73"/>
      <c r="Q112" s="71"/>
      <c r="R112" s="72"/>
    </row>
    <row r="113" spans="1:18" s="2" customFormat="1" x14ac:dyDescent="0.25">
      <c r="A113" s="2" t="str">
        <f t="shared" si="29"/>
        <v>3</v>
      </c>
      <c r="B113" s="65">
        <v>340100006</v>
      </c>
      <c r="C113" s="14" t="s">
        <v>93</v>
      </c>
      <c r="D113" s="69">
        <v>20604.28</v>
      </c>
      <c r="E113" s="15">
        <v>20604.28</v>
      </c>
      <c r="F113" s="15">
        <v>20604.28</v>
      </c>
      <c r="G113" s="11">
        <v>20604.28</v>
      </c>
      <c r="H113" s="10">
        <v>20604.28</v>
      </c>
      <c r="I113" s="10">
        <f t="shared" si="30"/>
        <v>0</v>
      </c>
      <c r="J113" s="10">
        <f t="shared" si="31"/>
        <v>0</v>
      </c>
      <c r="K113" s="10">
        <f t="shared" si="32"/>
        <v>0</v>
      </c>
      <c r="L113" s="2">
        <f t="shared" si="33"/>
        <v>9</v>
      </c>
      <c r="N113" s="70"/>
      <c r="P113" s="73"/>
      <c r="Q113" s="71"/>
      <c r="R113" s="72"/>
    </row>
    <row r="114" spans="1:18" s="2" customFormat="1" x14ac:dyDescent="0.25">
      <c r="A114" s="2" t="str">
        <f t="shared" si="29"/>
        <v>3</v>
      </c>
      <c r="B114" s="65">
        <v>340100007</v>
      </c>
      <c r="C114" s="14" t="s">
        <v>94</v>
      </c>
      <c r="D114" s="69">
        <v>10896.11</v>
      </c>
      <c r="E114" s="15">
        <v>10896.11</v>
      </c>
      <c r="F114" s="15">
        <v>10896.11</v>
      </c>
      <c r="G114" s="11">
        <v>10896.11</v>
      </c>
      <c r="H114" s="10">
        <v>10896.11</v>
      </c>
      <c r="I114" s="10">
        <f t="shared" si="30"/>
        <v>0</v>
      </c>
      <c r="J114" s="10">
        <f t="shared" si="31"/>
        <v>0</v>
      </c>
      <c r="K114" s="10">
        <f t="shared" si="32"/>
        <v>0</v>
      </c>
      <c r="L114" s="2">
        <f t="shared" si="33"/>
        <v>9</v>
      </c>
      <c r="N114" s="70"/>
      <c r="P114" s="73"/>
      <c r="Q114" s="71"/>
      <c r="R114" s="72"/>
    </row>
    <row r="115" spans="1:18" s="2" customFormat="1" x14ac:dyDescent="0.25">
      <c r="A115" s="67" t="str">
        <f t="shared" si="29"/>
        <v>3</v>
      </c>
      <c r="B115" s="66">
        <v>341</v>
      </c>
      <c r="C115" s="2" t="s">
        <v>159</v>
      </c>
      <c r="D115" s="69">
        <v>0</v>
      </c>
      <c r="E115" s="15">
        <v>0</v>
      </c>
      <c r="F115" s="15">
        <v>0</v>
      </c>
      <c r="G115" s="15">
        <v>0</v>
      </c>
      <c r="H115" s="15">
        <v>0</v>
      </c>
      <c r="I115" s="10">
        <f t="shared" ref="I115:I118" si="34">E115-F115</f>
        <v>0</v>
      </c>
      <c r="J115" s="10">
        <f t="shared" ref="J115:J118" si="35">F115-G115</f>
        <v>0</v>
      </c>
      <c r="K115" s="10">
        <f t="shared" ref="K115:K118" si="36">I115-J115</f>
        <v>0</v>
      </c>
      <c r="L115" s="67">
        <f t="shared" ref="L115:L118" si="37">LEN(B115)</f>
        <v>3</v>
      </c>
      <c r="N115" s="70"/>
      <c r="P115" s="73"/>
      <c r="Q115" s="71"/>
      <c r="R115" s="71"/>
    </row>
    <row r="116" spans="1:18" s="2" customFormat="1" x14ac:dyDescent="0.25">
      <c r="A116" s="67" t="str">
        <f t="shared" si="29"/>
        <v>3</v>
      </c>
      <c r="B116" s="66">
        <v>3410</v>
      </c>
      <c r="C116" s="2" t="s">
        <v>216</v>
      </c>
      <c r="D116" s="69">
        <v>0</v>
      </c>
      <c r="E116" s="15">
        <v>0</v>
      </c>
      <c r="F116" s="15">
        <v>0</v>
      </c>
      <c r="G116" s="15">
        <v>0</v>
      </c>
      <c r="H116" s="15">
        <v>0</v>
      </c>
      <c r="I116" s="10">
        <f t="shared" si="34"/>
        <v>0</v>
      </c>
      <c r="J116" s="10">
        <f t="shared" si="35"/>
        <v>0</v>
      </c>
      <c r="K116" s="10">
        <f t="shared" si="36"/>
        <v>0</v>
      </c>
      <c r="L116" s="67">
        <f t="shared" si="37"/>
        <v>4</v>
      </c>
      <c r="N116" s="70"/>
      <c r="P116" s="73"/>
      <c r="Q116" s="71"/>
      <c r="R116" s="71"/>
    </row>
    <row r="117" spans="1:18" s="2" customFormat="1" x14ac:dyDescent="0.25">
      <c r="A117" s="67" t="str">
        <f t="shared" si="29"/>
        <v>3</v>
      </c>
      <c r="B117" s="66">
        <v>3410000</v>
      </c>
      <c r="C117" s="2" t="s">
        <v>216</v>
      </c>
      <c r="D117" s="69">
        <v>0</v>
      </c>
      <c r="E117" s="15">
        <v>0</v>
      </c>
      <c r="F117" s="15">
        <v>0</v>
      </c>
      <c r="G117" s="15">
        <v>0</v>
      </c>
      <c r="H117" s="15">
        <v>0</v>
      </c>
      <c r="I117" s="10">
        <f t="shared" si="34"/>
        <v>0</v>
      </c>
      <c r="J117" s="10">
        <f t="shared" si="35"/>
        <v>0</v>
      </c>
      <c r="K117" s="10">
        <f t="shared" si="36"/>
        <v>0</v>
      </c>
      <c r="L117" s="67">
        <f t="shared" si="37"/>
        <v>7</v>
      </c>
      <c r="N117" s="70"/>
      <c r="P117" s="73"/>
      <c r="Q117" s="71"/>
      <c r="R117" s="71"/>
    </row>
    <row r="118" spans="1:18" s="2" customFormat="1" x14ac:dyDescent="0.25">
      <c r="A118" s="67" t="str">
        <f t="shared" si="29"/>
        <v>3</v>
      </c>
      <c r="B118" s="66">
        <v>341000000</v>
      </c>
      <c r="C118" s="2" t="s">
        <v>217</v>
      </c>
      <c r="D118" s="69">
        <v>0</v>
      </c>
      <c r="E118" s="15">
        <v>0</v>
      </c>
      <c r="F118" s="15">
        <v>0</v>
      </c>
      <c r="G118" s="15">
        <v>0</v>
      </c>
      <c r="H118" s="15">
        <v>0</v>
      </c>
      <c r="I118" s="10">
        <f t="shared" si="34"/>
        <v>0</v>
      </c>
      <c r="J118" s="10">
        <f t="shared" si="35"/>
        <v>0</v>
      </c>
      <c r="K118" s="10">
        <f t="shared" si="36"/>
        <v>0</v>
      </c>
      <c r="L118" s="67">
        <f t="shared" si="37"/>
        <v>9</v>
      </c>
      <c r="N118" s="70"/>
      <c r="P118" s="73"/>
      <c r="Q118" s="71"/>
      <c r="R118" s="71"/>
    </row>
    <row r="119" spans="1:18" s="2" customFormat="1" x14ac:dyDescent="0.25">
      <c r="A119" s="2" t="str">
        <f t="shared" ref="A119:A154" si="38">LEFT(B119)</f>
        <v>4</v>
      </c>
      <c r="B119" s="65">
        <v>4</v>
      </c>
      <c r="C119" s="14" t="s">
        <v>95</v>
      </c>
      <c r="D119" s="69">
        <v>17237.71</v>
      </c>
      <c r="E119" s="15">
        <v>9382.25</v>
      </c>
      <c r="F119" s="15">
        <v>62512.29</v>
      </c>
      <c r="G119" s="11">
        <v>53834.69</v>
      </c>
      <c r="H119" s="10">
        <v>44843.92</v>
      </c>
      <c r="I119" s="10">
        <f t="shared" ref="I119:I142" si="39">E119-F119</f>
        <v>-53130.04</v>
      </c>
      <c r="J119" s="10">
        <f t="shared" ref="J119:J142" si="40">F119-G119</f>
        <v>8677.5999999999985</v>
      </c>
      <c r="K119" s="10">
        <f t="shared" ref="K119:K124" si="41">I119-J119</f>
        <v>-61807.64</v>
      </c>
      <c r="L119" s="2">
        <f t="shared" ref="L119:L124" si="42">LEN(B119)</f>
        <v>1</v>
      </c>
      <c r="N119" s="70"/>
      <c r="P119" s="73"/>
      <c r="Q119" s="71"/>
      <c r="R119" s="72"/>
    </row>
    <row r="120" spans="1:18" s="2" customFormat="1" x14ac:dyDescent="0.25">
      <c r="A120" s="2" t="str">
        <f t="shared" si="38"/>
        <v>4</v>
      </c>
      <c r="B120" s="65">
        <v>41</v>
      </c>
      <c r="C120" s="14" t="s">
        <v>96</v>
      </c>
      <c r="D120" s="69">
        <v>4793.54</v>
      </c>
      <c r="E120" s="15">
        <v>2473.08</v>
      </c>
      <c r="F120" s="15">
        <v>24086.5</v>
      </c>
      <c r="G120" s="11">
        <v>23045.89</v>
      </c>
      <c r="H120" s="10">
        <v>21049.4</v>
      </c>
      <c r="I120" s="10">
        <f t="shared" si="39"/>
        <v>-21613.42</v>
      </c>
      <c r="J120" s="10">
        <f t="shared" si="40"/>
        <v>1040.6100000000006</v>
      </c>
      <c r="K120" s="10">
        <f t="shared" si="41"/>
        <v>-22654.03</v>
      </c>
      <c r="L120" s="2">
        <f t="shared" si="42"/>
        <v>2</v>
      </c>
      <c r="N120" s="70"/>
      <c r="P120" s="73"/>
      <c r="Q120" s="71"/>
      <c r="R120" s="72"/>
    </row>
    <row r="121" spans="1:18" s="2" customFormat="1" x14ac:dyDescent="0.25">
      <c r="A121" s="2" t="str">
        <f t="shared" si="38"/>
        <v>4</v>
      </c>
      <c r="B121" s="65">
        <v>410</v>
      </c>
      <c r="C121" s="14" t="s">
        <v>97</v>
      </c>
      <c r="D121" s="69">
        <v>678</v>
      </c>
      <c r="E121" s="15">
        <v>339</v>
      </c>
      <c r="F121" s="15">
        <v>4068</v>
      </c>
      <c r="G121" s="11">
        <v>3729</v>
      </c>
      <c r="H121" s="10">
        <v>3390</v>
      </c>
      <c r="I121" s="10">
        <f t="shared" si="39"/>
        <v>-3729</v>
      </c>
      <c r="J121" s="10">
        <f t="shared" si="40"/>
        <v>339</v>
      </c>
      <c r="K121" s="10">
        <f t="shared" si="41"/>
        <v>-4068</v>
      </c>
      <c r="L121" s="2">
        <f t="shared" si="42"/>
        <v>3</v>
      </c>
      <c r="N121" s="70"/>
      <c r="P121" s="73"/>
      <c r="Q121" s="71"/>
      <c r="R121" s="71"/>
    </row>
    <row r="122" spans="1:18" s="2" customFormat="1" x14ac:dyDescent="0.25">
      <c r="A122" s="2" t="str">
        <f t="shared" si="38"/>
        <v>4</v>
      </c>
      <c r="B122" s="65">
        <v>4101</v>
      </c>
      <c r="C122" s="14" t="s">
        <v>98</v>
      </c>
      <c r="D122" s="69">
        <v>678</v>
      </c>
      <c r="E122" s="15">
        <v>339</v>
      </c>
      <c r="F122" s="15">
        <v>4068</v>
      </c>
      <c r="G122" s="11">
        <v>3729</v>
      </c>
      <c r="H122" s="10">
        <v>3390</v>
      </c>
      <c r="I122" s="10">
        <f t="shared" si="39"/>
        <v>-3729</v>
      </c>
      <c r="J122" s="10">
        <f t="shared" si="40"/>
        <v>339</v>
      </c>
      <c r="K122" s="10">
        <f t="shared" si="41"/>
        <v>-4068</v>
      </c>
      <c r="L122" s="2">
        <f t="shared" si="42"/>
        <v>4</v>
      </c>
      <c r="N122" s="70"/>
      <c r="P122" s="73"/>
      <c r="Q122" s="71"/>
      <c r="R122" s="71"/>
    </row>
    <row r="123" spans="1:18" s="2" customFormat="1" x14ac:dyDescent="0.25">
      <c r="A123" s="2" t="str">
        <f t="shared" si="38"/>
        <v>4</v>
      </c>
      <c r="B123" s="65">
        <v>4101020</v>
      </c>
      <c r="C123" s="14" t="s">
        <v>99</v>
      </c>
      <c r="D123" s="69">
        <v>678</v>
      </c>
      <c r="E123" s="15">
        <v>339</v>
      </c>
      <c r="F123" s="15">
        <v>4068</v>
      </c>
      <c r="G123" s="11">
        <v>3729</v>
      </c>
      <c r="H123" s="10">
        <v>3390</v>
      </c>
      <c r="I123" s="10">
        <f t="shared" si="39"/>
        <v>-3729</v>
      </c>
      <c r="J123" s="10">
        <f t="shared" si="40"/>
        <v>339</v>
      </c>
      <c r="K123" s="10">
        <f t="shared" si="41"/>
        <v>-4068</v>
      </c>
      <c r="L123" s="2">
        <f t="shared" si="42"/>
        <v>7</v>
      </c>
      <c r="N123" s="70"/>
      <c r="P123" s="73"/>
      <c r="Q123" s="71"/>
      <c r="R123" s="71"/>
    </row>
    <row r="124" spans="1:18" s="2" customFormat="1" x14ac:dyDescent="0.25">
      <c r="A124" s="2" t="str">
        <f t="shared" si="38"/>
        <v>4</v>
      </c>
      <c r="B124" s="65">
        <v>410102000</v>
      </c>
      <c r="C124" s="14" t="s">
        <v>99</v>
      </c>
      <c r="D124" s="69">
        <v>678</v>
      </c>
      <c r="E124" s="15">
        <v>339</v>
      </c>
      <c r="F124" s="15">
        <v>4068</v>
      </c>
      <c r="G124" s="11">
        <v>3729</v>
      </c>
      <c r="H124" s="10">
        <v>3390</v>
      </c>
      <c r="I124" s="10">
        <f t="shared" si="39"/>
        <v>-3729</v>
      </c>
      <c r="J124" s="10">
        <f t="shared" si="40"/>
        <v>339</v>
      </c>
      <c r="K124" s="10">
        <f t="shared" si="41"/>
        <v>-4068</v>
      </c>
      <c r="L124" s="2">
        <f t="shared" si="42"/>
        <v>9</v>
      </c>
      <c r="N124" s="70"/>
      <c r="P124" s="73"/>
      <c r="Q124" s="71"/>
      <c r="R124" s="71"/>
    </row>
    <row r="125" spans="1:18" s="2" customFormat="1" x14ac:dyDescent="0.25">
      <c r="A125" s="2" t="str">
        <f t="shared" si="38"/>
        <v>4</v>
      </c>
      <c r="B125" s="65">
        <v>412</v>
      </c>
      <c r="C125" s="14" t="s">
        <v>100</v>
      </c>
      <c r="D125" s="69">
        <v>4091.74</v>
      </c>
      <c r="E125" s="15">
        <v>2122.1799999999998</v>
      </c>
      <c r="F125" s="15">
        <v>19875.7</v>
      </c>
      <c r="G125" s="11">
        <v>19185.990000000002</v>
      </c>
      <c r="H125" s="10">
        <v>17540.400000000001</v>
      </c>
      <c r="I125" s="10">
        <f t="shared" si="39"/>
        <v>-17753.52</v>
      </c>
      <c r="J125" s="10">
        <f t="shared" si="40"/>
        <v>689.70999999999913</v>
      </c>
      <c r="K125" s="10">
        <f t="shared" ref="K125:K191" si="43">I125-J125</f>
        <v>-18443.23</v>
      </c>
      <c r="L125" s="2">
        <f t="shared" ref="L125:L191" si="44">LEN(B125)</f>
        <v>3</v>
      </c>
      <c r="N125" s="70"/>
      <c r="P125" s="73"/>
      <c r="Q125" s="71"/>
      <c r="R125" s="72"/>
    </row>
    <row r="126" spans="1:18" s="2" customFormat="1" x14ac:dyDescent="0.25">
      <c r="A126" s="2" t="str">
        <f t="shared" si="38"/>
        <v>4</v>
      </c>
      <c r="B126" s="65">
        <v>4122</v>
      </c>
      <c r="C126" s="14" t="s">
        <v>101</v>
      </c>
      <c r="D126" s="69">
        <v>2400.2600000000002</v>
      </c>
      <c r="E126" s="15">
        <v>940.7</v>
      </c>
      <c r="F126" s="15">
        <v>12899.47</v>
      </c>
      <c r="G126" s="11">
        <v>13024.2</v>
      </c>
      <c r="H126" s="10">
        <v>11989.33</v>
      </c>
      <c r="I126" s="10">
        <f t="shared" si="39"/>
        <v>-11958.769999999999</v>
      </c>
      <c r="J126" s="10">
        <f t="shared" si="40"/>
        <v>-124.73000000000138</v>
      </c>
      <c r="K126" s="10">
        <f t="shared" si="43"/>
        <v>-11834.039999999997</v>
      </c>
      <c r="L126" s="2">
        <f t="shared" si="44"/>
        <v>4</v>
      </c>
      <c r="N126" s="70"/>
      <c r="P126" s="73"/>
      <c r="Q126" s="71"/>
      <c r="R126" s="72"/>
    </row>
    <row r="127" spans="1:18" s="2" customFormat="1" x14ac:dyDescent="0.25">
      <c r="A127" s="2" t="str">
        <f t="shared" si="38"/>
        <v>4</v>
      </c>
      <c r="B127" s="65">
        <v>4122020</v>
      </c>
      <c r="C127" s="14" t="s">
        <v>102</v>
      </c>
      <c r="D127" s="69">
        <v>9.94</v>
      </c>
      <c r="E127" s="15">
        <v>4.97</v>
      </c>
      <c r="F127" s="15">
        <v>91.55</v>
      </c>
      <c r="G127" s="11">
        <v>86.8</v>
      </c>
      <c r="H127" s="10">
        <v>81.83</v>
      </c>
      <c r="I127" s="10">
        <f t="shared" si="39"/>
        <v>-86.58</v>
      </c>
      <c r="J127" s="10">
        <f t="shared" si="40"/>
        <v>4.75</v>
      </c>
      <c r="K127" s="10">
        <f t="shared" si="43"/>
        <v>-91.33</v>
      </c>
      <c r="L127" s="2">
        <f t="shared" si="44"/>
        <v>7</v>
      </c>
      <c r="N127" s="70"/>
      <c r="P127" s="73"/>
      <c r="Q127" s="71"/>
      <c r="R127" s="71"/>
    </row>
    <row r="128" spans="1:18" s="2" customFormat="1" x14ac:dyDescent="0.25">
      <c r="A128" s="2" t="str">
        <f t="shared" si="38"/>
        <v>4</v>
      </c>
      <c r="B128" s="65">
        <v>412202001</v>
      </c>
      <c r="C128" s="14" t="s">
        <v>103</v>
      </c>
      <c r="D128" s="69">
        <v>9.94</v>
      </c>
      <c r="E128" s="15">
        <v>4.97</v>
      </c>
      <c r="F128" s="15">
        <v>91.55</v>
      </c>
      <c r="G128" s="11">
        <v>86.8</v>
      </c>
      <c r="H128" s="10">
        <v>81.83</v>
      </c>
      <c r="I128" s="10">
        <f t="shared" si="39"/>
        <v>-86.58</v>
      </c>
      <c r="J128" s="10">
        <f t="shared" si="40"/>
        <v>4.75</v>
      </c>
      <c r="K128" s="10">
        <f t="shared" si="43"/>
        <v>-91.33</v>
      </c>
      <c r="L128" s="2">
        <f t="shared" si="44"/>
        <v>9</v>
      </c>
      <c r="N128" s="70"/>
      <c r="P128" s="73"/>
      <c r="Q128" s="71"/>
      <c r="R128" s="71"/>
    </row>
    <row r="129" spans="1:18" s="2" customFormat="1" x14ac:dyDescent="0.25">
      <c r="A129" s="2" t="str">
        <f t="shared" si="38"/>
        <v>4</v>
      </c>
      <c r="B129" s="65">
        <v>4122030</v>
      </c>
      <c r="C129" s="14" t="s">
        <v>104</v>
      </c>
      <c r="D129" s="69">
        <v>452</v>
      </c>
      <c r="E129" s="15">
        <v>56.5</v>
      </c>
      <c r="F129" s="15">
        <v>1028.3</v>
      </c>
      <c r="G129" s="11">
        <v>960.5</v>
      </c>
      <c r="H129" s="10">
        <v>904</v>
      </c>
      <c r="I129" s="10">
        <f t="shared" si="39"/>
        <v>-971.8</v>
      </c>
      <c r="J129" s="10">
        <f t="shared" si="40"/>
        <v>67.799999999999955</v>
      </c>
      <c r="K129" s="10">
        <f t="shared" si="43"/>
        <v>-1039.5999999999999</v>
      </c>
      <c r="L129" s="2">
        <f t="shared" si="44"/>
        <v>7</v>
      </c>
      <c r="N129" s="70"/>
      <c r="P129" s="73"/>
      <c r="Q129" s="71"/>
      <c r="R129" s="71"/>
    </row>
    <row r="130" spans="1:18" s="2" customFormat="1" x14ac:dyDescent="0.25">
      <c r="A130" s="2" t="str">
        <f t="shared" si="38"/>
        <v>4</v>
      </c>
      <c r="B130" s="65">
        <v>412203000</v>
      </c>
      <c r="C130" s="14" t="s">
        <v>104</v>
      </c>
      <c r="D130" s="69">
        <v>452</v>
      </c>
      <c r="E130" s="15">
        <v>56.5</v>
      </c>
      <c r="F130" s="15">
        <v>1028.3</v>
      </c>
      <c r="G130" s="11">
        <v>960.5</v>
      </c>
      <c r="H130" s="10">
        <v>904</v>
      </c>
      <c r="I130" s="10">
        <f t="shared" si="39"/>
        <v>-971.8</v>
      </c>
      <c r="J130" s="10">
        <f t="shared" si="40"/>
        <v>67.799999999999955</v>
      </c>
      <c r="K130" s="10">
        <f t="shared" si="43"/>
        <v>-1039.5999999999999</v>
      </c>
      <c r="L130" s="2">
        <f t="shared" si="44"/>
        <v>9</v>
      </c>
      <c r="N130" s="70"/>
      <c r="P130" s="73"/>
      <c r="Q130" s="71"/>
      <c r="R130" s="71"/>
    </row>
    <row r="131" spans="1:18" s="2" customFormat="1" x14ac:dyDescent="0.25">
      <c r="A131" s="2" t="str">
        <f t="shared" si="38"/>
        <v>4</v>
      </c>
      <c r="B131" s="65">
        <v>4122040</v>
      </c>
      <c r="C131" s="14" t="s">
        <v>105</v>
      </c>
      <c r="D131" s="69">
        <v>135.6</v>
      </c>
      <c r="E131" s="15">
        <v>67.8</v>
      </c>
      <c r="F131" s="15">
        <v>1239.2</v>
      </c>
      <c r="G131" s="11">
        <v>1171.4000000000001</v>
      </c>
      <c r="H131" s="10">
        <v>1103.5999999999999</v>
      </c>
      <c r="I131" s="10">
        <f t="shared" si="39"/>
        <v>-1171.4000000000001</v>
      </c>
      <c r="J131" s="10">
        <f t="shared" si="40"/>
        <v>67.799999999999955</v>
      </c>
      <c r="K131" s="10">
        <f t="shared" si="43"/>
        <v>-1239.2</v>
      </c>
      <c r="L131" s="2">
        <f t="shared" si="44"/>
        <v>7</v>
      </c>
      <c r="N131" s="70"/>
      <c r="P131" s="73"/>
      <c r="Q131" s="71"/>
      <c r="R131" s="71"/>
    </row>
    <row r="132" spans="1:18" s="2" customFormat="1" x14ac:dyDescent="0.25">
      <c r="A132" s="2" t="str">
        <f t="shared" si="38"/>
        <v>4</v>
      </c>
      <c r="B132" s="65">
        <v>412204000</v>
      </c>
      <c r="C132" s="14" t="s">
        <v>105</v>
      </c>
      <c r="D132" s="69">
        <v>135.6</v>
      </c>
      <c r="E132" s="15">
        <v>67.8</v>
      </c>
      <c r="F132" s="15">
        <v>1239.2</v>
      </c>
      <c r="G132" s="11">
        <v>1171.4000000000001</v>
      </c>
      <c r="H132" s="10">
        <v>1103.5999999999999</v>
      </c>
      <c r="I132" s="10">
        <f t="shared" si="39"/>
        <v>-1171.4000000000001</v>
      </c>
      <c r="J132" s="10">
        <f t="shared" si="40"/>
        <v>67.799999999999955</v>
      </c>
      <c r="K132" s="10">
        <f t="shared" si="43"/>
        <v>-1239.2</v>
      </c>
      <c r="L132" s="2">
        <f t="shared" si="44"/>
        <v>9</v>
      </c>
      <c r="N132" s="70"/>
      <c r="P132" s="73"/>
      <c r="Q132" s="71"/>
      <c r="R132" s="71"/>
    </row>
    <row r="133" spans="1:18" s="2" customFormat="1" x14ac:dyDescent="0.25">
      <c r="A133" s="2" t="str">
        <f t="shared" si="38"/>
        <v>4</v>
      </c>
      <c r="B133" s="65">
        <v>4122060</v>
      </c>
      <c r="C133" s="14" t="s">
        <v>106</v>
      </c>
      <c r="D133" s="69">
        <v>0</v>
      </c>
      <c r="E133" s="15">
        <v>0</v>
      </c>
      <c r="F133" s="15">
        <v>23.5</v>
      </c>
      <c r="G133" s="11">
        <v>23.5</v>
      </c>
      <c r="H133" s="10">
        <v>23.5</v>
      </c>
      <c r="I133" s="10">
        <f t="shared" si="39"/>
        <v>-23.5</v>
      </c>
      <c r="J133" s="10">
        <f t="shared" si="40"/>
        <v>0</v>
      </c>
      <c r="K133" s="10">
        <f t="shared" si="43"/>
        <v>-23.5</v>
      </c>
      <c r="L133" s="2">
        <f t="shared" si="44"/>
        <v>7</v>
      </c>
      <c r="N133" s="70"/>
      <c r="P133" s="73"/>
      <c r="Q133" s="71"/>
      <c r="R133" s="71"/>
    </row>
    <row r="134" spans="1:18" s="2" customFormat="1" x14ac:dyDescent="0.25">
      <c r="A134" s="2" t="str">
        <f t="shared" si="38"/>
        <v>4</v>
      </c>
      <c r="B134" s="65">
        <v>412206000</v>
      </c>
      <c r="C134" s="14" t="s">
        <v>106</v>
      </c>
      <c r="D134" s="69">
        <v>0</v>
      </c>
      <c r="E134" s="15">
        <v>0</v>
      </c>
      <c r="F134" s="15">
        <v>23.5</v>
      </c>
      <c r="G134" s="11">
        <v>23.5</v>
      </c>
      <c r="H134" s="10">
        <v>23.5</v>
      </c>
      <c r="I134" s="10">
        <f t="shared" si="39"/>
        <v>-23.5</v>
      </c>
      <c r="J134" s="10">
        <f t="shared" si="40"/>
        <v>0</v>
      </c>
      <c r="K134" s="10">
        <f t="shared" si="43"/>
        <v>-23.5</v>
      </c>
      <c r="L134" s="2">
        <f t="shared" si="44"/>
        <v>9</v>
      </c>
      <c r="N134" s="70"/>
      <c r="P134" s="73"/>
      <c r="Q134" s="71"/>
      <c r="R134" s="71"/>
    </row>
    <row r="135" spans="1:18" s="2" customFormat="1" x14ac:dyDescent="0.25">
      <c r="A135" s="2" t="str">
        <f t="shared" si="38"/>
        <v>4</v>
      </c>
      <c r="B135" s="65">
        <v>4122080</v>
      </c>
      <c r="C135" s="14" t="s">
        <v>107</v>
      </c>
      <c r="D135" s="69">
        <v>847.5</v>
      </c>
      <c r="E135" s="15">
        <v>333.82</v>
      </c>
      <c r="F135" s="15">
        <v>4005.88</v>
      </c>
      <c r="G135" s="11">
        <v>4707.8900000000003</v>
      </c>
      <c r="H135" s="10">
        <v>4279.8999999999996</v>
      </c>
      <c r="I135" s="10">
        <f t="shared" si="39"/>
        <v>-3672.06</v>
      </c>
      <c r="J135" s="10">
        <f t="shared" si="40"/>
        <v>-702.01000000000022</v>
      </c>
      <c r="K135" s="10">
        <f t="shared" si="43"/>
        <v>-2970.0499999999997</v>
      </c>
      <c r="L135" s="2">
        <f t="shared" si="44"/>
        <v>7</v>
      </c>
      <c r="N135" s="70"/>
      <c r="P135" s="73"/>
      <c r="Q135" s="71"/>
      <c r="R135" s="71"/>
    </row>
    <row r="136" spans="1:18" s="2" customFormat="1" x14ac:dyDescent="0.25">
      <c r="A136" s="2" t="str">
        <f t="shared" si="38"/>
        <v>4</v>
      </c>
      <c r="B136" s="65">
        <v>412208001</v>
      </c>
      <c r="C136" s="14" t="s">
        <v>108</v>
      </c>
      <c r="D136" s="69">
        <v>583.84</v>
      </c>
      <c r="E136" s="15">
        <v>201.99</v>
      </c>
      <c r="F136" s="15">
        <v>2423.88</v>
      </c>
      <c r="G136" s="11">
        <v>2221.89</v>
      </c>
      <c r="H136" s="10">
        <v>2019.9</v>
      </c>
      <c r="I136" s="10">
        <f t="shared" si="39"/>
        <v>-2221.8900000000003</v>
      </c>
      <c r="J136" s="10">
        <f t="shared" si="40"/>
        <v>201.99000000000024</v>
      </c>
      <c r="K136" s="10">
        <f t="shared" si="43"/>
        <v>-2423.8800000000006</v>
      </c>
      <c r="L136" s="2">
        <f t="shared" si="44"/>
        <v>9</v>
      </c>
      <c r="N136" s="70"/>
      <c r="P136" s="73"/>
      <c r="Q136" s="71"/>
      <c r="R136" s="71"/>
    </row>
    <row r="137" spans="1:18" s="2" customFormat="1" x14ac:dyDescent="0.25">
      <c r="A137" s="2" t="str">
        <f t="shared" si="38"/>
        <v>4</v>
      </c>
      <c r="B137" s="65">
        <v>412208002</v>
      </c>
      <c r="C137" s="14" t="s">
        <v>109</v>
      </c>
      <c r="D137" s="69">
        <v>169.5</v>
      </c>
      <c r="E137" s="15">
        <v>84.75</v>
      </c>
      <c r="F137" s="15">
        <v>1017</v>
      </c>
      <c r="G137" s="11">
        <v>1968.12</v>
      </c>
      <c r="H137" s="10">
        <v>1789.2</v>
      </c>
      <c r="I137" s="10">
        <f t="shared" si="39"/>
        <v>-932.25</v>
      </c>
      <c r="J137" s="10">
        <f t="shared" si="40"/>
        <v>-951.11999999999989</v>
      </c>
      <c r="K137" s="10">
        <f t="shared" si="43"/>
        <v>18.869999999999891</v>
      </c>
      <c r="L137" s="2">
        <f t="shared" si="44"/>
        <v>9</v>
      </c>
      <c r="N137" s="70"/>
      <c r="P137" s="73"/>
      <c r="Q137" s="71"/>
      <c r="R137" s="71"/>
    </row>
    <row r="138" spans="1:18" s="2" customFormat="1" x14ac:dyDescent="0.25">
      <c r="A138" s="2" t="str">
        <f t="shared" si="38"/>
        <v>4</v>
      </c>
      <c r="B138" s="65">
        <v>412208003</v>
      </c>
      <c r="C138" s="14" t="s">
        <v>110</v>
      </c>
      <c r="D138" s="69">
        <v>94.16</v>
      </c>
      <c r="E138" s="15">
        <v>47.08</v>
      </c>
      <c r="F138" s="15">
        <v>565</v>
      </c>
      <c r="G138" s="11">
        <v>517.88</v>
      </c>
      <c r="H138" s="10">
        <v>470.8</v>
      </c>
      <c r="I138" s="10">
        <f t="shared" si="39"/>
        <v>-517.91999999999996</v>
      </c>
      <c r="J138" s="10">
        <f t="shared" si="40"/>
        <v>47.120000000000005</v>
      </c>
      <c r="K138" s="10">
        <f t="shared" si="43"/>
        <v>-565.04</v>
      </c>
      <c r="L138" s="2">
        <f t="shared" si="44"/>
        <v>9</v>
      </c>
      <c r="N138" s="70"/>
      <c r="P138" s="73"/>
      <c r="Q138" s="71"/>
      <c r="R138" s="71"/>
    </row>
    <row r="139" spans="1:18" s="2" customFormat="1" x14ac:dyDescent="0.25">
      <c r="A139" s="2" t="str">
        <f t="shared" si="38"/>
        <v>4</v>
      </c>
      <c r="B139" s="65">
        <v>4122090</v>
      </c>
      <c r="C139" s="14" t="s">
        <v>111</v>
      </c>
      <c r="D139" s="69">
        <v>955.22</v>
      </c>
      <c r="E139" s="15">
        <v>477.61</v>
      </c>
      <c r="F139" s="15">
        <v>6511.04</v>
      </c>
      <c r="G139" s="11">
        <v>6074.11</v>
      </c>
      <c r="H139" s="10">
        <v>5596.5</v>
      </c>
      <c r="I139" s="10">
        <f t="shared" si="39"/>
        <v>-6033.43</v>
      </c>
      <c r="J139" s="10">
        <f t="shared" si="40"/>
        <v>436.93000000000029</v>
      </c>
      <c r="K139" s="10">
        <f t="shared" si="43"/>
        <v>-6470.3600000000006</v>
      </c>
      <c r="L139" s="2">
        <f t="shared" si="44"/>
        <v>7</v>
      </c>
      <c r="N139" s="70"/>
      <c r="P139" s="73"/>
      <c r="Q139" s="71"/>
      <c r="R139" s="71"/>
    </row>
    <row r="140" spans="1:18" s="2" customFormat="1" x14ac:dyDescent="0.25">
      <c r="A140" s="2" t="str">
        <f t="shared" si="38"/>
        <v>4</v>
      </c>
      <c r="B140" s="65">
        <v>412209000</v>
      </c>
      <c r="C140" s="14" t="s">
        <v>111</v>
      </c>
      <c r="D140" s="69">
        <v>955.22</v>
      </c>
      <c r="E140" s="15">
        <v>477.61</v>
      </c>
      <c r="F140" s="15">
        <v>6511.04</v>
      </c>
      <c r="G140" s="11">
        <v>6074.11</v>
      </c>
      <c r="H140" s="10">
        <v>5596.5</v>
      </c>
      <c r="I140" s="10">
        <f t="shared" si="39"/>
        <v>-6033.43</v>
      </c>
      <c r="J140" s="10">
        <f t="shared" si="40"/>
        <v>436.93000000000029</v>
      </c>
      <c r="K140" s="10">
        <f t="shared" si="43"/>
        <v>-6470.3600000000006</v>
      </c>
      <c r="L140" s="2">
        <f t="shared" si="44"/>
        <v>9</v>
      </c>
      <c r="N140" s="70"/>
      <c r="P140" s="73"/>
      <c r="Q140" s="71"/>
      <c r="R140" s="71"/>
    </row>
    <row r="141" spans="1:18" s="2" customFormat="1" x14ac:dyDescent="0.25">
      <c r="A141" s="2" t="str">
        <f t="shared" si="38"/>
        <v>4</v>
      </c>
      <c r="B141" s="65">
        <v>4123</v>
      </c>
      <c r="C141" s="14" t="s">
        <v>207</v>
      </c>
      <c r="D141" s="69">
        <v>0</v>
      </c>
      <c r="E141" s="15">
        <v>0</v>
      </c>
      <c r="F141" s="15">
        <v>151.97</v>
      </c>
      <c r="G141" s="11">
        <v>0</v>
      </c>
      <c r="H141" s="10">
        <v>0</v>
      </c>
      <c r="I141" s="10">
        <f t="shared" si="39"/>
        <v>-151.97</v>
      </c>
      <c r="J141" s="10">
        <f t="shared" si="40"/>
        <v>151.97</v>
      </c>
      <c r="K141" s="10">
        <f t="shared" si="43"/>
        <v>-303.94</v>
      </c>
      <c r="L141" s="2">
        <f t="shared" si="44"/>
        <v>4</v>
      </c>
      <c r="N141" s="70"/>
      <c r="P141" s="73"/>
      <c r="Q141" s="71"/>
      <c r="R141" s="71"/>
    </row>
    <row r="142" spans="1:18" s="2" customFormat="1" x14ac:dyDescent="0.25">
      <c r="A142" s="2" t="str">
        <f t="shared" si="38"/>
        <v>4</v>
      </c>
      <c r="B142" s="65">
        <v>4123030</v>
      </c>
      <c r="C142" s="14" t="s">
        <v>208</v>
      </c>
      <c r="D142" s="69">
        <v>0</v>
      </c>
      <c r="E142" s="15">
        <v>0</v>
      </c>
      <c r="F142" s="15">
        <v>151.97</v>
      </c>
      <c r="G142" s="11">
        <v>0</v>
      </c>
      <c r="H142" s="10">
        <v>0</v>
      </c>
      <c r="I142" s="10">
        <f t="shared" si="39"/>
        <v>-151.97</v>
      </c>
      <c r="J142" s="10">
        <f t="shared" si="40"/>
        <v>151.97</v>
      </c>
      <c r="K142" s="10">
        <f t="shared" si="43"/>
        <v>-303.94</v>
      </c>
      <c r="L142" s="2">
        <f t="shared" si="44"/>
        <v>7</v>
      </c>
      <c r="N142" s="70"/>
      <c r="P142" s="73"/>
      <c r="Q142" s="71"/>
      <c r="R142" s="71"/>
    </row>
    <row r="143" spans="1:18" s="2" customFormat="1" x14ac:dyDescent="0.25">
      <c r="A143" s="2" t="str">
        <f t="shared" si="38"/>
        <v>4</v>
      </c>
      <c r="B143" s="65">
        <v>412303000</v>
      </c>
      <c r="C143" s="14" t="s">
        <v>209</v>
      </c>
      <c r="D143" s="69">
        <v>0</v>
      </c>
      <c r="E143" s="15">
        <v>0</v>
      </c>
      <c r="F143" s="15">
        <v>151.97</v>
      </c>
      <c r="G143" s="11">
        <v>0</v>
      </c>
      <c r="H143" s="10">
        <v>0</v>
      </c>
      <c r="I143" s="10">
        <f t="shared" ref="I143:I192" si="45">E143-F143</f>
        <v>-151.97</v>
      </c>
      <c r="J143" s="10">
        <f t="shared" ref="J143:J192" si="46">F143-G143</f>
        <v>151.97</v>
      </c>
      <c r="K143" s="10">
        <f t="shared" si="43"/>
        <v>-303.94</v>
      </c>
      <c r="L143" s="2">
        <f t="shared" si="44"/>
        <v>9</v>
      </c>
      <c r="N143" s="70"/>
      <c r="P143" s="73"/>
      <c r="Q143" s="71"/>
      <c r="R143" s="71"/>
    </row>
    <row r="144" spans="1:18" s="2" customFormat="1" x14ac:dyDescent="0.25">
      <c r="A144" s="2" t="str">
        <f t="shared" si="38"/>
        <v>4</v>
      </c>
      <c r="B144" s="65">
        <v>4124</v>
      </c>
      <c r="C144" s="14" t="s">
        <v>112</v>
      </c>
      <c r="D144" s="69">
        <v>1691.48</v>
      </c>
      <c r="E144" s="15">
        <v>1181.48</v>
      </c>
      <c r="F144" s="15">
        <v>6824.26</v>
      </c>
      <c r="G144" s="11">
        <v>6161.79</v>
      </c>
      <c r="H144" s="10">
        <v>5551.07</v>
      </c>
      <c r="I144" s="10">
        <f t="shared" si="45"/>
        <v>-5642.7800000000007</v>
      </c>
      <c r="J144" s="10">
        <f t="shared" si="46"/>
        <v>662.47000000000025</v>
      </c>
      <c r="K144" s="10">
        <f t="shared" si="43"/>
        <v>-6305.2500000000009</v>
      </c>
      <c r="L144" s="2">
        <f t="shared" si="44"/>
        <v>4</v>
      </c>
      <c r="N144" s="70"/>
      <c r="P144" s="73"/>
      <c r="Q144" s="71"/>
      <c r="R144" s="72"/>
    </row>
    <row r="145" spans="1:18" s="2" customFormat="1" x14ac:dyDescent="0.25">
      <c r="A145" s="2" t="str">
        <f t="shared" si="38"/>
        <v>4</v>
      </c>
      <c r="B145" s="65">
        <v>4124000</v>
      </c>
      <c r="C145" s="14" t="s">
        <v>12</v>
      </c>
      <c r="D145" s="69">
        <v>1020</v>
      </c>
      <c r="E145" s="15">
        <v>510</v>
      </c>
      <c r="F145" s="15">
        <v>6107.24</v>
      </c>
      <c r="G145" s="11">
        <v>5496.48</v>
      </c>
      <c r="H145" s="10">
        <v>4885.76</v>
      </c>
      <c r="I145" s="10">
        <f t="shared" si="45"/>
        <v>-5597.24</v>
      </c>
      <c r="J145" s="10">
        <f t="shared" si="46"/>
        <v>610.76000000000022</v>
      </c>
      <c r="K145" s="10">
        <f t="shared" si="43"/>
        <v>-6208</v>
      </c>
      <c r="L145" s="2">
        <f t="shared" si="44"/>
        <v>7</v>
      </c>
      <c r="N145" s="70"/>
      <c r="P145" s="73"/>
      <c r="Q145" s="71"/>
      <c r="R145" s="72"/>
    </row>
    <row r="146" spans="1:18" s="2" customFormat="1" x14ac:dyDescent="0.25">
      <c r="A146" s="2" t="str">
        <f t="shared" si="38"/>
        <v>4</v>
      </c>
      <c r="B146" s="65">
        <v>412400000</v>
      </c>
      <c r="C146" s="14" t="s">
        <v>12</v>
      </c>
      <c r="D146" s="69">
        <v>1020</v>
      </c>
      <c r="E146" s="15">
        <v>510</v>
      </c>
      <c r="F146" s="15">
        <v>6107.24</v>
      </c>
      <c r="G146" s="11">
        <v>5496.48</v>
      </c>
      <c r="H146" s="10">
        <v>4885.76</v>
      </c>
      <c r="I146" s="10">
        <f t="shared" si="45"/>
        <v>-5597.24</v>
      </c>
      <c r="J146" s="10">
        <f t="shared" si="46"/>
        <v>610.76000000000022</v>
      </c>
      <c r="K146" s="10">
        <f t="shared" si="43"/>
        <v>-6208</v>
      </c>
      <c r="L146" s="2">
        <f t="shared" si="44"/>
        <v>9</v>
      </c>
      <c r="N146" s="70"/>
      <c r="P146" s="73"/>
      <c r="Q146" s="71"/>
      <c r="R146" s="72"/>
    </row>
    <row r="147" spans="1:18" s="2" customFormat="1" x14ac:dyDescent="0.25">
      <c r="A147" s="2" t="str">
        <f t="shared" si="38"/>
        <v>4</v>
      </c>
      <c r="B147" s="65">
        <v>4124020</v>
      </c>
      <c r="C147" s="14" t="s">
        <v>113</v>
      </c>
      <c r="D147" s="69">
        <v>671.48</v>
      </c>
      <c r="E147" s="15">
        <v>671.48</v>
      </c>
      <c r="F147" s="15">
        <v>717.02</v>
      </c>
      <c r="G147" s="11">
        <v>665.31</v>
      </c>
      <c r="H147" s="10">
        <v>665.31</v>
      </c>
      <c r="I147" s="10">
        <f t="shared" si="45"/>
        <v>-45.539999999999964</v>
      </c>
      <c r="J147" s="10">
        <f t="shared" si="46"/>
        <v>51.710000000000036</v>
      </c>
      <c r="K147" s="10">
        <f t="shared" si="43"/>
        <v>-97.25</v>
      </c>
      <c r="L147" s="2">
        <f t="shared" si="44"/>
        <v>7</v>
      </c>
      <c r="N147" s="70"/>
      <c r="P147" s="73"/>
      <c r="Q147" s="71"/>
      <c r="R147" s="71"/>
    </row>
    <row r="148" spans="1:18" s="2" customFormat="1" x14ac:dyDescent="0.25">
      <c r="A148" s="2" t="str">
        <f t="shared" si="38"/>
        <v>4</v>
      </c>
      <c r="B148" s="65">
        <v>412402000</v>
      </c>
      <c r="C148" s="14" t="s">
        <v>113</v>
      </c>
      <c r="D148" s="69">
        <v>671.48</v>
      </c>
      <c r="E148" s="15">
        <v>671.48</v>
      </c>
      <c r="F148" s="15">
        <v>717.02</v>
      </c>
      <c r="G148" s="11">
        <v>665.31</v>
      </c>
      <c r="H148" s="10">
        <v>665.31</v>
      </c>
      <c r="I148" s="10">
        <f t="shared" si="45"/>
        <v>-45.539999999999964</v>
      </c>
      <c r="J148" s="10">
        <f t="shared" si="46"/>
        <v>51.710000000000036</v>
      </c>
      <c r="K148" s="10">
        <f t="shared" si="43"/>
        <v>-97.25</v>
      </c>
      <c r="L148" s="2">
        <f t="shared" si="44"/>
        <v>9</v>
      </c>
      <c r="N148" s="70"/>
      <c r="P148" s="73"/>
      <c r="Q148" s="71"/>
      <c r="R148" s="71"/>
    </row>
    <row r="149" spans="1:18" s="2" customFormat="1" x14ac:dyDescent="0.25">
      <c r="A149" s="2" t="str">
        <f t="shared" si="38"/>
        <v>4</v>
      </c>
      <c r="B149" s="65">
        <v>413</v>
      </c>
      <c r="C149" s="14" t="s">
        <v>114</v>
      </c>
      <c r="D149" s="69">
        <v>23.8</v>
      </c>
      <c r="E149" s="15">
        <v>11.9</v>
      </c>
      <c r="F149" s="15">
        <v>142.80000000000001</v>
      </c>
      <c r="G149" s="11">
        <v>130.9</v>
      </c>
      <c r="H149" s="10">
        <v>119</v>
      </c>
      <c r="I149" s="10">
        <f t="shared" si="45"/>
        <v>-130.9</v>
      </c>
      <c r="J149" s="10">
        <f t="shared" si="46"/>
        <v>11.900000000000006</v>
      </c>
      <c r="K149" s="10">
        <f t="shared" si="43"/>
        <v>-142.80000000000001</v>
      </c>
      <c r="L149" s="2">
        <f t="shared" si="44"/>
        <v>3</v>
      </c>
      <c r="N149" s="70"/>
      <c r="P149" s="73"/>
      <c r="Q149" s="71"/>
      <c r="R149" s="71"/>
    </row>
    <row r="150" spans="1:18" s="2" customFormat="1" x14ac:dyDescent="0.25">
      <c r="A150" s="2" t="str">
        <f t="shared" si="38"/>
        <v>4</v>
      </c>
      <c r="B150" s="65">
        <v>4132</v>
      </c>
      <c r="C150" s="14" t="s">
        <v>115</v>
      </c>
      <c r="D150" s="69">
        <v>23.8</v>
      </c>
      <c r="E150" s="15">
        <v>11.9</v>
      </c>
      <c r="F150" s="15">
        <v>142.80000000000001</v>
      </c>
      <c r="G150" s="11">
        <v>130.9</v>
      </c>
      <c r="H150" s="10">
        <v>119</v>
      </c>
      <c r="I150" s="10">
        <f t="shared" si="45"/>
        <v>-130.9</v>
      </c>
      <c r="J150" s="10">
        <f t="shared" si="46"/>
        <v>11.900000000000006</v>
      </c>
      <c r="K150" s="10">
        <f t="shared" si="43"/>
        <v>-142.80000000000001</v>
      </c>
      <c r="L150" s="2">
        <f t="shared" si="44"/>
        <v>4</v>
      </c>
      <c r="N150" s="70"/>
      <c r="P150" s="73"/>
      <c r="Q150" s="71"/>
      <c r="R150" s="71"/>
    </row>
    <row r="151" spans="1:18" s="2" customFormat="1" x14ac:dyDescent="0.25">
      <c r="A151" s="2" t="str">
        <f t="shared" si="38"/>
        <v>4</v>
      </c>
      <c r="B151" s="65">
        <v>4132000</v>
      </c>
      <c r="C151" s="14" t="s">
        <v>116</v>
      </c>
      <c r="D151" s="69">
        <v>23.8</v>
      </c>
      <c r="E151" s="15">
        <v>11.9</v>
      </c>
      <c r="F151" s="15">
        <v>142.80000000000001</v>
      </c>
      <c r="G151" s="11">
        <v>130.9</v>
      </c>
      <c r="H151" s="10">
        <v>119</v>
      </c>
      <c r="I151" s="10">
        <f t="shared" si="45"/>
        <v>-130.9</v>
      </c>
      <c r="J151" s="10">
        <f t="shared" si="46"/>
        <v>11.900000000000006</v>
      </c>
      <c r="K151" s="10">
        <f t="shared" si="43"/>
        <v>-142.80000000000001</v>
      </c>
      <c r="L151" s="2">
        <f t="shared" si="44"/>
        <v>7</v>
      </c>
      <c r="N151" s="70"/>
      <c r="P151" s="73"/>
      <c r="Q151" s="71"/>
      <c r="R151" s="71"/>
    </row>
    <row r="152" spans="1:18" s="2" customFormat="1" x14ac:dyDescent="0.25">
      <c r="A152" s="2" t="str">
        <f t="shared" si="38"/>
        <v>4</v>
      </c>
      <c r="B152" s="65">
        <v>413200000</v>
      </c>
      <c r="C152" s="14" t="s">
        <v>116</v>
      </c>
      <c r="D152" s="69">
        <v>23.8</v>
      </c>
      <c r="E152" s="15">
        <v>11.9</v>
      </c>
      <c r="F152" s="15">
        <v>142.80000000000001</v>
      </c>
      <c r="G152" s="11">
        <v>130.9</v>
      </c>
      <c r="H152" s="10">
        <v>119</v>
      </c>
      <c r="I152" s="10">
        <f t="shared" si="45"/>
        <v>-130.9</v>
      </c>
      <c r="J152" s="10">
        <f t="shared" si="46"/>
        <v>11.900000000000006</v>
      </c>
      <c r="K152" s="10">
        <f t="shared" si="43"/>
        <v>-142.80000000000001</v>
      </c>
      <c r="L152" s="2">
        <f t="shared" si="44"/>
        <v>9</v>
      </c>
      <c r="N152" s="70"/>
      <c r="P152" s="73"/>
      <c r="Q152" s="71"/>
      <c r="R152" s="71"/>
    </row>
    <row r="153" spans="1:18" s="2" customFormat="1" x14ac:dyDescent="0.25">
      <c r="A153" s="2" t="str">
        <f t="shared" si="38"/>
        <v>4</v>
      </c>
      <c r="B153" s="65">
        <v>42</v>
      </c>
      <c r="C153" s="14" t="s">
        <v>117</v>
      </c>
      <c r="D153" s="69">
        <v>11917.69</v>
      </c>
      <c r="E153" s="15">
        <v>6164.27</v>
      </c>
      <c r="F153" s="15">
        <v>34198.51</v>
      </c>
      <c r="G153" s="11">
        <v>27540.880000000001</v>
      </c>
      <c r="H153" s="10">
        <v>21293.16</v>
      </c>
      <c r="I153" s="10">
        <f t="shared" si="45"/>
        <v>-28034.240000000002</v>
      </c>
      <c r="J153" s="10">
        <f t="shared" si="46"/>
        <v>6657.630000000001</v>
      </c>
      <c r="K153" s="10">
        <f t="shared" si="43"/>
        <v>-34691.870000000003</v>
      </c>
      <c r="L153" s="2">
        <f t="shared" si="44"/>
        <v>2</v>
      </c>
      <c r="N153" s="70"/>
      <c r="P153" s="73"/>
      <c r="Q153" s="71"/>
      <c r="R153" s="72"/>
    </row>
    <row r="154" spans="1:18" s="2" customFormat="1" x14ac:dyDescent="0.25">
      <c r="A154" s="2" t="str">
        <f t="shared" si="38"/>
        <v>4</v>
      </c>
      <c r="B154" s="65">
        <v>425</v>
      </c>
      <c r="C154" s="14" t="s">
        <v>118</v>
      </c>
      <c r="D154" s="69">
        <v>11917.69</v>
      </c>
      <c r="E154" s="15">
        <v>6164.27</v>
      </c>
      <c r="F154" s="15">
        <v>34198.51</v>
      </c>
      <c r="G154" s="11">
        <v>27540.880000000001</v>
      </c>
      <c r="H154" s="10">
        <v>21293.16</v>
      </c>
      <c r="I154" s="10">
        <f t="shared" si="45"/>
        <v>-28034.240000000002</v>
      </c>
      <c r="J154" s="10">
        <f t="shared" si="46"/>
        <v>6657.630000000001</v>
      </c>
      <c r="K154" s="10">
        <f t="shared" si="43"/>
        <v>-34691.870000000003</v>
      </c>
      <c r="L154" s="2">
        <f t="shared" si="44"/>
        <v>3</v>
      </c>
      <c r="N154" s="70"/>
      <c r="P154" s="73"/>
      <c r="Q154" s="71"/>
      <c r="R154" s="72"/>
    </row>
    <row r="155" spans="1:18" s="2" customFormat="1" x14ac:dyDescent="0.25">
      <c r="A155" s="2" t="str">
        <f t="shared" ref="A155:A192" si="47">LEFT(B155)</f>
        <v>4</v>
      </c>
      <c r="B155" s="65">
        <v>4250</v>
      </c>
      <c r="C155" s="14" t="s">
        <v>119</v>
      </c>
      <c r="D155" s="69">
        <v>11917.69</v>
      </c>
      <c r="E155" s="15">
        <v>6164.27</v>
      </c>
      <c r="F155" s="15">
        <v>34198.51</v>
      </c>
      <c r="G155" s="11">
        <v>27540.880000000001</v>
      </c>
      <c r="H155" s="10">
        <v>21293.16</v>
      </c>
      <c r="I155" s="10">
        <f t="shared" si="45"/>
        <v>-28034.240000000002</v>
      </c>
      <c r="J155" s="10">
        <f t="shared" si="46"/>
        <v>6657.630000000001</v>
      </c>
      <c r="K155" s="10">
        <f t="shared" si="43"/>
        <v>-34691.870000000003</v>
      </c>
      <c r="L155" s="2">
        <f t="shared" si="44"/>
        <v>4</v>
      </c>
      <c r="N155" s="70"/>
      <c r="P155" s="73"/>
      <c r="Q155" s="71"/>
      <c r="R155" s="72"/>
    </row>
    <row r="156" spans="1:18" s="2" customFormat="1" x14ac:dyDescent="0.25">
      <c r="A156" s="2" t="str">
        <f t="shared" si="47"/>
        <v>4</v>
      </c>
      <c r="B156" s="65">
        <v>4250000</v>
      </c>
      <c r="C156" s="14" t="s">
        <v>120</v>
      </c>
      <c r="D156" s="69">
        <v>11917.69</v>
      </c>
      <c r="E156" s="15">
        <v>6164.27</v>
      </c>
      <c r="F156" s="15">
        <v>33196.839999999997</v>
      </c>
      <c r="G156" s="11">
        <v>26639.35</v>
      </c>
      <c r="H156" s="10">
        <v>20491.8</v>
      </c>
      <c r="I156" s="10">
        <f t="shared" si="45"/>
        <v>-27032.569999999996</v>
      </c>
      <c r="J156" s="10">
        <f t="shared" si="46"/>
        <v>6557.489999999998</v>
      </c>
      <c r="K156" s="10">
        <f t="shared" si="43"/>
        <v>-33590.06</v>
      </c>
      <c r="L156" s="2">
        <f t="shared" si="44"/>
        <v>7</v>
      </c>
      <c r="N156" s="70"/>
      <c r="P156" s="73"/>
      <c r="Q156" s="71"/>
      <c r="R156" s="72"/>
    </row>
    <row r="157" spans="1:18" s="2" customFormat="1" x14ac:dyDescent="0.25">
      <c r="A157" s="2" t="str">
        <f t="shared" si="47"/>
        <v>4</v>
      </c>
      <c r="B157" s="65">
        <v>425000000</v>
      </c>
      <c r="C157" s="14" t="s">
        <v>120</v>
      </c>
      <c r="D157" s="69">
        <v>11917.69</v>
      </c>
      <c r="E157" s="15">
        <v>6164.27</v>
      </c>
      <c r="F157" s="15">
        <v>33196.839999999997</v>
      </c>
      <c r="G157" s="11">
        <v>26639.35</v>
      </c>
      <c r="H157" s="10">
        <v>20491.8</v>
      </c>
      <c r="I157" s="10">
        <f t="shared" si="45"/>
        <v>-27032.569999999996</v>
      </c>
      <c r="J157" s="10">
        <f t="shared" si="46"/>
        <v>6557.489999999998</v>
      </c>
      <c r="K157" s="10">
        <f t="shared" si="43"/>
        <v>-33590.06</v>
      </c>
      <c r="L157" s="2">
        <f t="shared" si="44"/>
        <v>9</v>
      </c>
      <c r="N157" s="70"/>
      <c r="P157" s="73"/>
      <c r="Q157" s="71"/>
      <c r="R157" s="72"/>
    </row>
    <row r="158" spans="1:18" s="2" customFormat="1" x14ac:dyDescent="0.25">
      <c r="A158" s="2" t="str">
        <f t="shared" si="47"/>
        <v>4</v>
      </c>
      <c r="B158" s="65">
        <v>4250010</v>
      </c>
      <c r="C158" s="14" t="s">
        <v>121</v>
      </c>
      <c r="D158" s="69">
        <v>0</v>
      </c>
      <c r="E158" s="15">
        <v>0</v>
      </c>
      <c r="F158" s="15">
        <v>1001.67</v>
      </c>
      <c r="G158" s="11">
        <v>901.53</v>
      </c>
      <c r="H158" s="10">
        <v>801.36</v>
      </c>
      <c r="I158" s="10">
        <f t="shared" si="45"/>
        <v>-1001.67</v>
      </c>
      <c r="J158" s="10">
        <f t="shared" si="46"/>
        <v>100.13999999999999</v>
      </c>
      <c r="K158" s="10">
        <f t="shared" si="43"/>
        <v>-1101.81</v>
      </c>
      <c r="L158" s="2">
        <f t="shared" si="44"/>
        <v>7</v>
      </c>
      <c r="N158" s="70"/>
      <c r="P158" s="73"/>
      <c r="Q158" s="71"/>
      <c r="R158" s="71"/>
    </row>
    <row r="159" spans="1:18" s="2" customFormat="1" x14ac:dyDescent="0.25">
      <c r="A159" s="2" t="str">
        <f t="shared" si="47"/>
        <v>4</v>
      </c>
      <c r="B159" s="65">
        <v>425001000</v>
      </c>
      <c r="C159" s="14" t="s">
        <v>121</v>
      </c>
      <c r="D159" s="69">
        <v>0</v>
      </c>
      <c r="E159" s="15">
        <v>0</v>
      </c>
      <c r="F159" s="15">
        <v>1001.67</v>
      </c>
      <c r="G159" s="11">
        <v>901.53</v>
      </c>
      <c r="H159" s="10">
        <v>801.36</v>
      </c>
      <c r="I159" s="10">
        <f t="shared" si="45"/>
        <v>-1001.67</v>
      </c>
      <c r="J159" s="10">
        <f t="shared" si="46"/>
        <v>100.13999999999999</v>
      </c>
      <c r="K159" s="10">
        <f t="shared" si="43"/>
        <v>-1101.81</v>
      </c>
      <c r="L159" s="2">
        <f t="shared" si="44"/>
        <v>9</v>
      </c>
      <c r="N159" s="70"/>
      <c r="P159" s="73"/>
      <c r="Q159" s="71"/>
      <c r="R159" s="71"/>
    </row>
    <row r="160" spans="1:18" s="2" customFormat="1" x14ac:dyDescent="0.25">
      <c r="A160" s="2" t="str">
        <f t="shared" si="47"/>
        <v>4</v>
      </c>
      <c r="B160" s="65">
        <v>43</v>
      </c>
      <c r="C160" s="14" t="s">
        <v>122</v>
      </c>
      <c r="D160" s="69">
        <v>0</v>
      </c>
      <c r="E160" s="15">
        <v>0</v>
      </c>
      <c r="F160" s="15">
        <v>455.6</v>
      </c>
      <c r="G160" s="11">
        <v>455.6</v>
      </c>
      <c r="H160" s="10">
        <v>455.6</v>
      </c>
      <c r="I160" s="10">
        <f t="shared" si="45"/>
        <v>-455.6</v>
      </c>
      <c r="J160" s="10">
        <f t="shared" si="46"/>
        <v>0</v>
      </c>
      <c r="K160" s="10">
        <f t="shared" si="43"/>
        <v>-455.6</v>
      </c>
      <c r="L160" s="2">
        <f t="shared" si="44"/>
        <v>2</v>
      </c>
      <c r="N160" s="70"/>
      <c r="P160" s="73"/>
      <c r="Q160" s="71"/>
      <c r="R160" s="71"/>
    </row>
    <row r="161" spans="1:18" s="2" customFormat="1" x14ac:dyDescent="0.25">
      <c r="A161" s="2" t="str">
        <f t="shared" si="47"/>
        <v>4</v>
      </c>
      <c r="B161" s="65">
        <v>430</v>
      </c>
      <c r="C161" s="14" t="s">
        <v>122</v>
      </c>
      <c r="D161" s="69">
        <v>0</v>
      </c>
      <c r="E161" s="15">
        <v>0</v>
      </c>
      <c r="F161" s="15">
        <v>455.6</v>
      </c>
      <c r="G161" s="11">
        <v>455.6</v>
      </c>
      <c r="H161" s="10">
        <v>455.6</v>
      </c>
      <c r="I161" s="10">
        <f t="shared" si="45"/>
        <v>-455.6</v>
      </c>
      <c r="J161" s="10">
        <f t="shared" si="46"/>
        <v>0</v>
      </c>
      <c r="K161" s="10">
        <f t="shared" si="43"/>
        <v>-455.6</v>
      </c>
      <c r="L161" s="2">
        <f t="shared" si="44"/>
        <v>3</v>
      </c>
      <c r="N161" s="70"/>
      <c r="P161" s="73"/>
      <c r="Q161" s="71"/>
      <c r="R161" s="71"/>
    </row>
    <row r="162" spans="1:18" s="2" customFormat="1" x14ac:dyDescent="0.25">
      <c r="A162" s="2" t="str">
        <f t="shared" si="47"/>
        <v>4</v>
      </c>
      <c r="B162" s="65">
        <v>4300</v>
      </c>
      <c r="C162" s="14" t="s">
        <v>122</v>
      </c>
      <c r="D162" s="69">
        <v>0</v>
      </c>
      <c r="E162" s="15">
        <v>0</v>
      </c>
      <c r="F162" s="15">
        <v>455.6</v>
      </c>
      <c r="G162" s="11">
        <v>455.6</v>
      </c>
      <c r="H162" s="10">
        <v>455.6</v>
      </c>
      <c r="I162" s="10">
        <f t="shared" si="45"/>
        <v>-455.6</v>
      </c>
      <c r="J162" s="10">
        <f t="shared" si="46"/>
        <v>0</v>
      </c>
      <c r="K162" s="10">
        <f t="shared" si="43"/>
        <v>-455.6</v>
      </c>
      <c r="L162" s="2">
        <f t="shared" si="44"/>
        <v>4</v>
      </c>
      <c r="N162" s="70"/>
      <c r="P162" s="73"/>
      <c r="Q162" s="71"/>
      <c r="R162" s="71"/>
    </row>
    <row r="163" spans="1:18" s="2" customFormat="1" x14ac:dyDescent="0.25">
      <c r="A163" s="2" t="str">
        <f t="shared" si="47"/>
        <v>4</v>
      </c>
      <c r="B163" s="65">
        <v>4300030</v>
      </c>
      <c r="C163" s="14" t="s">
        <v>123</v>
      </c>
      <c r="D163" s="69">
        <v>0</v>
      </c>
      <c r="E163" s="15">
        <v>0</v>
      </c>
      <c r="F163" s="15">
        <v>455.6</v>
      </c>
      <c r="G163" s="11">
        <v>455.6</v>
      </c>
      <c r="H163" s="10">
        <v>455.6</v>
      </c>
      <c r="I163" s="10">
        <f t="shared" si="45"/>
        <v>-455.6</v>
      </c>
      <c r="J163" s="10">
        <f t="shared" si="46"/>
        <v>0</v>
      </c>
      <c r="K163" s="10">
        <f t="shared" si="43"/>
        <v>-455.6</v>
      </c>
      <c r="L163" s="2">
        <f t="shared" si="44"/>
        <v>7</v>
      </c>
      <c r="N163" s="70"/>
      <c r="P163" s="73"/>
      <c r="Q163" s="71"/>
      <c r="R163" s="71"/>
    </row>
    <row r="164" spans="1:18" s="2" customFormat="1" x14ac:dyDescent="0.25">
      <c r="A164" s="2" t="str">
        <f t="shared" si="47"/>
        <v>4</v>
      </c>
      <c r="B164" s="65">
        <v>430003000</v>
      </c>
      <c r="C164" s="14" t="s">
        <v>123</v>
      </c>
      <c r="D164" s="69">
        <v>0</v>
      </c>
      <c r="E164" s="15">
        <v>0</v>
      </c>
      <c r="F164" s="15">
        <v>455.6</v>
      </c>
      <c r="G164" s="11">
        <v>455.6</v>
      </c>
      <c r="H164" s="10">
        <v>455.6</v>
      </c>
      <c r="I164" s="10">
        <f t="shared" si="45"/>
        <v>-455.6</v>
      </c>
      <c r="J164" s="10">
        <f t="shared" si="46"/>
        <v>0</v>
      </c>
      <c r="K164" s="10">
        <f t="shared" si="43"/>
        <v>-455.6</v>
      </c>
      <c r="L164" s="2">
        <f t="shared" si="44"/>
        <v>9</v>
      </c>
      <c r="N164" s="70"/>
      <c r="P164" s="73"/>
      <c r="Q164" s="71"/>
      <c r="R164" s="71"/>
    </row>
    <row r="165" spans="1:18" s="2" customFormat="1" x14ac:dyDescent="0.25">
      <c r="A165" s="2" t="str">
        <f t="shared" si="47"/>
        <v>4</v>
      </c>
      <c r="B165" s="65">
        <v>44</v>
      </c>
      <c r="C165" s="14" t="s">
        <v>17</v>
      </c>
      <c r="D165" s="69">
        <v>526.48</v>
      </c>
      <c r="E165" s="15">
        <v>744.9</v>
      </c>
      <c r="F165" s="15">
        <v>3771.68</v>
      </c>
      <c r="G165" s="11">
        <v>2792.32</v>
      </c>
      <c r="H165" s="10">
        <v>2045.76</v>
      </c>
      <c r="I165" s="10">
        <f t="shared" si="45"/>
        <v>-3026.7799999999997</v>
      </c>
      <c r="J165" s="10">
        <f t="shared" si="46"/>
        <v>979.35999999999967</v>
      </c>
      <c r="K165" s="10">
        <f t="shared" si="43"/>
        <v>-4006.1399999999994</v>
      </c>
      <c r="L165" s="2">
        <f t="shared" si="44"/>
        <v>2</v>
      </c>
      <c r="N165" s="70"/>
      <c r="P165" s="73"/>
      <c r="Q165" s="71"/>
      <c r="R165" s="71"/>
    </row>
    <row r="166" spans="1:18" s="2" customFormat="1" x14ac:dyDescent="0.25">
      <c r="A166" s="2" t="str">
        <f t="shared" si="47"/>
        <v>4</v>
      </c>
      <c r="B166" s="65">
        <v>440</v>
      </c>
      <c r="C166" s="14" t="s">
        <v>17</v>
      </c>
      <c r="D166" s="69">
        <v>526.48</v>
      </c>
      <c r="E166" s="15">
        <v>744.9</v>
      </c>
      <c r="F166" s="15">
        <v>3771.68</v>
      </c>
      <c r="G166" s="11">
        <v>2792.32</v>
      </c>
      <c r="H166" s="10">
        <v>2045.76</v>
      </c>
      <c r="I166" s="10">
        <f t="shared" si="45"/>
        <v>-3026.7799999999997</v>
      </c>
      <c r="J166" s="10">
        <f t="shared" si="46"/>
        <v>979.35999999999967</v>
      </c>
      <c r="K166" s="10">
        <f t="shared" si="43"/>
        <v>-4006.1399999999994</v>
      </c>
      <c r="L166" s="2">
        <f t="shared" si="44"/>
        <v>3</v>
      </c>
      <c r="N166" s="70"/>
      <c r="P166" s="73"/>
      <c r="Q166" s="71"/>
      <c r="R166" s="71"/>
    </row>
    <row r="167" spans="1:18" s="2" customFormat="1" x14ac:dyDescent="0.25">
      <c r="A167" s="2" t="str">
        <f t="shared" si="47"/>
        <v>4</v>
      </c>
      <c r="B167" s="65">
        <v>4400</v>
      </c>
      <c r="C167" s="14" t="s">
        <v>17</v>
      </c>
      <c r="D167" s="69">
        <v>526.48</v>
      </c>
      <c r="E167" s="15">
        <v>744.9</v>
      </c>
      <c r="F167" s="15">
        <v>3771.68</v>
      </c>
      <c r="G167" s="11">
        <v>2792.32</v>
      </c>
      <c r="H167" s="10">
        <v>2045.76</v>
      </c>
      <c r="I167" s="10">
        <f t="shared" si="45"/>
        <v>-3026.7799999999997</v>
      </c>
      <c r="J167" s="10">
        <f t="shared" si="46"/>
        <v>979.35999999999967</v>
      </c>
      <c r="K167" s="10">
        <f t="shared" si="43"/>
        <v>-4006.1399999999994</v>
      </c>
      <c r="L167" s="2">
        <f t="shared" si="44"/>
        <v>4</v>
      </c>
      <c r="N167" s="70"/>
      <c r="P167" s="73"/>
      <c r="Q167" s="71"/>
      <c r="R167" s="71"/>
    </row>
    <row r="168" spans="1:18" s="2" customFormat="1" x14ac:dyDescent="0.25">
      <c r="A168" s="2" t="str">
        <f t="shared" si="47"/>
        <v>4</v>
      </c>
      <c r="B168" s="65">
        <v>4400000</v>
      </c>
      <c r="C168" s="14" t="s">
        <v>17</v>
      </c>
      <c r="D168" s="69">
        <v>526.48</v>
      </c>
      <c r="E168" s="15">
        <v>744.9</v>
      </c>
      <c r="F168" s="15">
        <v>3771.68</v>
      </c>
      <c r="G168" s="11">
        <v>2792.32</v>
      </c>
      <c r="H168" s="10">
        <v>2045.76</v>
      </c>
      <c r="I168" s="10">
        <f t="shared" si="45"/>
        <v>-3026.7799999999997</v>
      </c>
      <c r="J168" s="10">
        <f t="shared" si="46"/>
        <v>979.35999999999967</v>
      </c>
      <c r="K168" s="10">
        <f t="shared" si="43"/>
        <v>-4006.1399999999994</v>
      </c>
      <c r="L168" s="2">
        <f t="shared" si="44"/>
        <v>7</v>
      </c>
      <c r="N168" s="70"/>
      <c r="P168" s="73"/>
      <c r="Q168" s="71"/>
      <c r="R168" s="71"/>
    </row>
    <row r="169" spans="1:18" s="2" customFormat="1" x14ac:dyDescent="0.25">
      <c r="A169" s="2" t="str">
        <f t="shared" si="47"/>
        <v>4</v>
      </c>
      <c r="B169" s="65">
        <v>440000000</v>
      </c>
      <c r="C169" s="14" t="s">
        <v>17</v>
      </c>
      <c r="D169" s="69">
        <v>526.48</v>
      </c>
      <c r="E169" s="15">
        <v>744.9</v>
      </c>
      <c r="F169" s="15">
        <v>3771.68</v>
      </c>
      <c r="G169" s="11">
        <v>2792.32</v>
      </c>
      <c r="H169" s="10">
        <v>2045.76</v>
      </c>
      <c r="I169" s="10">
        <f t="shared" si="45"/>
        <v>-3026.7799999999997</v>
      </c>
      <c r="J169" s="10">
        <f t="shared" si="46"/>
        <v>979.35999999999967</v>
      </c>
      <c r="K169" s="10">
        <f t="shared" si="43"/>
        <v>-4006.1399999999994</v>
      </c>
      <c r="L169" s="2">
        <f t="shared" si="44"/>
        <v>9</v>
      </c>
      <c r="N169" s="70"/>
      <c r="P169" s="73"/>
      <c r="Q169" s="71"/>
      <c r="R169" s="71"/>
    </row>
    <row r="170" spans="1:18" s="2" customFormat="1" x14ac:dyDescent="0.25">
      <c r="A170" s="2" t="str">
        <f t="shared" si="47"/>
        <v>5</v>
      </c>
      <c r="B170" s="65">
        <v>5</v>
      </c>
      <c r="C170" s="14" t="s">
        <v>20</v>
      </c>
      <c r="D170" s="69">
        <v>-18793.36</v>
      </c>
      <c r="E170" s="15">
        <v>-11605.04</v>
      </c>
      <c r="F170" s="15">
        <v>-73228.95</v>
      </c>
      <c r="G170" s="11">
        <v>-61625.13</v>
      </c>
      <c r="H170" s="10">
        <v>-50406.59</v>
      </c>
      <c r="I170" s="10">
        <f t="shared" si="45"/>
        <v>61623.909999999996</v>
      </c>
      <c r="J170" s="10">
        <f t="shared" si="46"/>
        <v>-11603.82</v>
      </c>
      <c r="K170" s="10">
        <f t="shared" si="43"/>
        <v>73227.73</v>
      </c>
      <c r="L170" s="2">
        <f t="shared" si="44"/>
        <v>1</v>
      </c>
      <c r="N170" s="70"/>
      <c r="P170" s="73"/>
      <c r="Q170" s="71"/>
      <c r="R170" s="72"/>
    </row>
    <row r="171" spans="1:18" s="2" customFormat="1" x14ac:dyDescent="0.25">
      <c r="A171" s="2" t="str">
        <f t="shared" si="47"/>
        <v>5</v>
      </c>
      <c r="B171" s="65">
        <v>52</v>
      </c>
      <c r="C171" s="14" t="s">
        <v>124</v>
      </c>
      <c r="D171" s="69">
        <v>-18793.36</v>
      </c>
      <c r="E171" s="15">
        <v>-11605.04</v>
      </c>
      <c r="F171" s="15">
        <v>-73228.95</v>
      </c>
      <c r="G171" s="11">
        <v>-61625.13</v>
      </c>
      <c r="H171" s="10">
        <v>-50406.59</v>
      </c>
      <c r="I171" s="10">
        <f t="shared" si="45"/>
        <v>61623.909999999996</v>
      </c>
      <c r="J171" s="10">
        <f t="shared" si="46"/>
        <v>-11603.82</v>
      </c>
      <c r="K171" s="10">
        <f t="shared" si="43"/>
        <v>73227.73</v>
      </c>
      <c r="L171" s="2">
        <f t="shared" si="44"/>
        <v>2</v>
      </c>
      <c r="N171" s="70"/>
      <c r="P171" s="73"/>
      <c r="Q171" s="71"/>
      <c r="R171" s="72"/>
    </row>
    <row r="172" spans="1:18" s="2" customFormat="1" x14ac:dyDescent="0.25">
      <c r="A172" s="2" t="str">
        <f t="shared" si="47"/>
        <v>5</v>
      </c>
      <c r="B172" s="65">
        <v>521</v>
      </c>
      <c r="C172" s="14" t="s">
        <v>125</v>
      </c>
      <c r="D172" s="69">
        <v>0</v>
      </c>
      <c r="E172" s="15">
        <v>0</v>
      </c>
      <c r="F172" s="15">
        <v>-5</v>
      </c>
      <c r="G172" s="11">
        <v>-5</v>
      </c>
      <c r="H172" s="10">
        <v>-5</v>
      </c>
      <c r="I172" s="10">
        <f t="shared" si="45"/>
        <v>5</v>
      </c>
      <c r="J172" s="10">
        <f t="shared" si="46"/>
        <v>0</v>
      </c>
      <c r="K172" s="10">
        <f t="shared" si="43"/>
        <v>5</v>
      </c>
      <c r="L172" s="2">
        <f t="shared" si="44"/>
        <v>3</v>
      </c>
      <c r="N172" s="70"/>
      <c r="P172" s="73"/>
      <c r="Q172" s="71"/>
      <c r="R172" s="71"/>
    </row>
    <row r="173" spans="1:18" s="2" customFormat="1" x14ac:dyDescent="0.25">
      <c r="A173" s="2" t="str">
        <f t="shared" si="47"/>
        <v>5</v>
      </c>
      <c r="B173" s="65">
        <v>5210</v>
      </c>
      <c r="C173" s="14" t="s">
        <v>126</v>
      </c>
      <c r="D173" s="69">
        <v>0</v>
      </c>
      <c r="E173" s="15">
        <v>0</v>
      </c>
      <c r="F173" s="15">
        <v>-5</v>
      </c>
      <c r="G173" s="11">
        <v>-5</v>
      </c>
      <c r="H173" s="10">
        <v>-5</v>
      </c>
      <c r="I173" s="10">
        <f t="shared" si="45"/>
        <v>5</v>
      </c>
      <c r="J173" s="10">
        <f t="shared" si="46"/>
        <v>0</v>
      </c>
      <c r="K173" s="10">
        <f t="shared" si="43"/>
        <v>5</v>
      </c>
      <c r="L173" s="2">
        <f t="shared" si="44"/>
        <v>4</v>
      </c>
      <c r="N173" s="70"/>
      <c r="P173" s="73"/>
      <c r="Q173" s="71"/>
      <c r="R173" s="71"/>
    </row>
    <row r="174" spans="1:18" s="2" customFormat="1" x14ac:dyDescent="0.25">
      <c r="A174" s="2" t="str">
        <f t="shared" si="47"/>
        <v>5</v>
      </c>
      <c r="B174" s="65">
        <v>5210010</v>
      </c>
      <c r="C174" s="14" t="s">
        <v>127</v>
      </c>
      <c r="D174" s="69">
        <v>0</v>
      </c>
      <c r="E174" s="15">
        <v>0</v>
      </c>
      <c r="F174" s="15">
        <v>-5</v>
      </c>
      <c r="G174" s="11">
        <v>-5</v>
      </c>
      <c r="H174" s="10">
        <v>-5</v>
      </c>
      <c r="I174" s="10">
        <f t="shared" si="45"/>
        <v>5</v>
      </c>
      <c r="J174" s="10">
        <f t="shared" si="46"/>
        <v>0</v>
      </c>
      <c r="K174" s="10">
        <f t="shared" si="43"/>
        <v>5</v>
      </c>
      <c r="L174" s="2">
        <f t="shared" si="44"/>
        <v>7</v>
      </c>
      <c r="N174" s="70"/>
      <c r="P174" s="73"/>
      <c r="Q174" s="71"/>
      <c r="R174" s="71"/>
    </row>
    <row r="175" spans="1:18" s="2" customFormat="1" x14ac:dyDescent="0.25">
      <c r="A175" s="2" t="str">
        <f t="shared" si="47"/>
        <v>5</v>
      </c>
      <c r="B175" s="65">
        <v>521001000</v>
      </c>
      <c r="C175" s="14" t="s">
        <v>128</v>
      </c>
      <c r="D175" s="69">
        <v>0</v>
      </c>
      <c r="E175" s="15">
        <v>0</v>
      </c>
      <c r="F175" s="15">
        <v>-5</v>
      </c>
      <c r="G175" s="11">
        <v>-5</v>
      </c>
      <c r="H175" s="10">
        <v>-5</v>
      </c>
      <c r="I175" s="10">
        <f t="shared" si="45"/>
        <v>5</v>
      </c>
      <c r="J175" s="10">
        <f t="shared" si="46"/>
        <v>0</v>
      </c>
      <c r="K175" s="10">
        <f t="shared" si="43"/>
        <v>5</v>
      </c>
      <c r="L175" s="2">
        <f t="shared" si="44"/>
        <v>9</v>
      </c>
      <c r="N175" s="70"/>
      <c r="P175" s="73"/>
      <c r="Q175" s="71"/>
      <c r="R175" s="71"/>
    </row>
    <row r="176" spans="1:18" s="2" customFormat="1" x14ac:dyDescent="0.25">
      <c r="A176" s="2" t="str">
        <f t="shared" si="47"/>
        <v>5</v>
      </c>
      <c r="B176" s="65">
        <v>524</v>
      </c>
      <c r="C176" s="14" t="s">
        <v>129</v>
      </c>
      <c r="D176" s="69">
        <v>-18793.36</v>
      </c>
      <c r="E176" s="15">
        <v>-11605.04</v>
      </c>
      <c r="F176" s="15">
        <v>-73223.95</v>
      </c>
      <c r="G176" s="11">
        <v>-61620.13</v>
      </c>
      <c r="H176" s="10">
        <v>-50401.59</v>
      </c>
      <c r="I176" s="10">
        <f t="shared" si="45"/>
        <v>61618.909999999996</v>
      </c>
      <c r="J176" s="10">
        <f t="shared" si="46"/>
        <v>-11603.82</v>
      </c>
      <c r="K176" s="10">
        <f t="shared" si="43"/>
        <v>73222.73</v>
      </c>
      <c r="L176" s="2">
        <f t="shared" si="44"/>
        <v>3</v>
      </c>
      <c r="N176" s="70"/>
      <c r="P176" s="73"/>
      <c r="Q176" s="71"/>
      <c r="R176" s="72"/>
    </row>
    <row r="177" spans="1:18" s="2" customFormat="1" x14ac:dyDescent="0.25">
      <c r="A177" s="2" t="str">
        <f t="shared" si="47"/>
        <v>5</v>
      </c>
      <c r="B177" s="65">
        <v>5240</v>
      </c>
      <c r="C177" s="14" t="s">
        <v>129</v>
      </c>
      <c r="D177" s="69">
        <v>-18793.36</v>
      </c>
      <c r="E177" s="15">
        <v>-11605.04</v>
      </c>
      <c r="F177" s="15">
        <v>-73223.95</v>
      </c>
      <c r="G177" s="11">
        <v>-61620.13</v>
      </c>
      <c r="H177" s="10">
        <v>-50401.59</v>
      </c>
      <c r="I177" s="10">
        <f t="shared" si="45"/>
        <v>61618.909999999996</v>
      </c>
      <c r="J177" s="10">
        <f t="shared" si="46"/>
        <v>-11603.82</v>
      </c>
      <c r="K177" s="10">
        <f t="shared" si="43"/>
        <v>73222.73</v>
      </c>
      <c r="L177" s="2">
        <f t="shared" si="44"/>
        <v>4</v>
      </c>
      <c r="N177" s="70"/>
      <c r="P177" s="73"/>
      <c r="Q177" s="71"/>
      <c r="R177" s="72"/>
    </row>
    <row r="178" spans="1:18" s="2" customFormat="1" x14ac:dyDescent="0.25">
      <c r="A178" s="2" t="str">
        <f t="shared" si="47"/>
        <v>5</v>
      </c>
      <c r="B178" s="65">
        <v>5240000</v>
      </c>
      <c r="C178" s="14" t="s">
        <v>129</v>
      </c>
      <c r="D178" s="69">
        <v>-18793.36</v>
      </c>
      <c r="E178" s="15">
        <v>-11605.04</v>
      </c>
      <c r="F178" s="15">
        <v>-73223.95</v>
      </c>
      <c r="G178" s="11">
        <v>-61620.13</v>
      </c>
      <c r="H178" s="10">
        <v>-50401.59</v>
      </c>
      <c r="I178" s="10">
        <f t="shared" si="45"/>
        <v>61618.909999999996</v>
      </c>
      <c r="J178" s="10">
        <f t="shared" si="46"/>
        <v>-11603.82</v>
      </c>
      <c r="K178" s="10">
        <f t="shared" si="43"/>
        <v>73222.73</v>
      </c>
      <c r="L178" s="2">
        <f t="shared" si="44"/>
        <v>7</v>
      </c>
      <c r="N178" s="70"/>
      <c r="P178" s="73"/>
      <c r="Q178" s="71"/>
      <c r="R178" s="72"/>
    </row>
    <row r="179" spans="1:18" s="2" customFormat="1" x14ac:dyDescent="0.25">
      <c r="A179" s="2" t="str">
        <f t="shared" si="47"/>
        <v>5</v>
      </c>
      <c r="B179" s="65">
        <v>524000001</v>
      </c>
      <c r="C179" s="14" t="s">
        <v>130</v>
      </c>
      <c r="D179" s="69">
        <v>-564.21</v>
      </c>
      <c r="E179" s="15">
        <v>-296.45</v>
      </c>
      <c r="F179" s="15">
        <v>-14068.21</v>
      </c>
      <c r="G179" s="11">
        <v>-13771.76</v>
      </c>
      <c r="H179" s="10">
        <v>-13495.84</v>
      </c>
      <c r="I179" s="10">
        <f t="shared" si="45"/>
        <v>13771.759999999998</v>
      </c>
      <c r="J179" s="10">
        <f t="shared" si="46"/>
        <v>-296.44999999999891</v>
      </c>
      <c r="K179" s="10">
        <f t="shared" si="43"/>
        <v>14068.209999999997</v>
      </c>
      <c r="L179" s="2">
        <f t="shared" si="44"/>
        <v>9</v>
      </c>
      <c r="N179" s="70"/>
      <c r="P179" s="73"/>
      <c r="Q179" s="71"/>
      <c r="R179" s="71"/>
    </row>
    <row r="180" spans="1:18" s="2" customFormat="1" x14ac:dyDescent="0.25">
      <c r="A180" s="2" t="str">
        <f t="shared" si="47"/>
        <v>5</v>
      </c>
      <c r="B180" s="65">
        <v>524000002</v>
      </c>
      <c r="C180" s="14" t="s">
        <v>131</v>
      </c>
      <c r="D180" s="69">
        <v>-18229.150000000001</v>
      </c>
      <c r="E180" s="15">
        <v>-11308.59</v>
      </c>
      <c r="F180" s="15">
        <v>-59155.74</v>
      </c>
      <c r="G180" s="11">
        <v>-47848.37</v>
      </c>
      <c r="H180" s="10">
        <v>-36905.75</v>
      </c>
      <c r="I180" s="10">
        <f t="shared" si="45"/>
        <v>47847.149999999994</v>
      </c>
      <c r="J180" s="10">
        <f t="shared" si="46"/>
        <v>-11307.369999999995</v>
      </c>
      <c r="K180" s="10">
        <f t="shared" si="43"/>
        <v>59154.51999999999</v>
      </c>
      <c r="L180" s="2">
        <f t="shared" si="44"/>
        <v>9</v>
      </c>
      <c r="N180" s="70"/>
      <c r="P180" s="73"/>
      <c r="Q180" s="71"/>
      <c r="R180" s="72"/>
    </row>
    <row r="181" spans="1:18" s="2" customFormat="1" x14ac:dyDescent="0.25">
      <c r="A181" s="2" t="str">
        <f t="shared" si="47"/>
        <v>6</v>
      </c>
      <c r="B181" s="65">
        <v>6</v>
      </c>
      <c r="C181" s="14" t="s">
        <v>132</v>
      </c>
      <c r="D181" s="69">
        <v>114285.71</v>
      </c>
      <c r="E181" s="15">
        <v>114285.71</v>
      </c>
      <c r="F181" s="15">
        <v>114285.71</v>
      </c>
      <c r="G181" s="11">
        <v>114285.71</v>
      </c>
      <c r="H181" s="10">
        <v>114285.71</v>
      </c>
      <c r="I181" s="10">
        <f t="shared" si="45"/>
        <v>0</v>
      </c>
      <c r="J181" s="10">
        <f t="shared" si="46"/>
        <v>0</v>
      </c>
      <c r="K181" s="10">
        <f t="shared" si="43"/>
        <v>0</v>
      </c>
      <c r="L181" s="2">
        <f t="shared" si="44"/>
        <v>1</v>
      </c>
      <c r="N181" s="70"/>
      <c r="P181" s="73"/>
      <c r="Q181" s="71"/>
      <c r="R181" s="72"/>
    </row>
    <row r="182" spans="1:18" s="2" customFormat="1" x14ac:dyDescent="0.25">
      <c r="A182" s="2" t="str">
        <f t="shared" si="47"/>
        <v>6</v>
      </c>
      <c r="B182" s="65">
        <v>61</v>
      </c>
      <c r="C182" s="14" t="s">
        <v>133</v>
      </c>
      <c r="D182" s="69">
        <v>114285.71</v>
      </c>
      <c r="E182" s="15">
        <v>114285.71</v>
      </c>
      <c r="F182" s="15">
        <v>114285.71</v>
      </c>
      <c r="G182" s="11">
        <v>114285.71</v>
      </c>
      <c r="H182" s="10">
        <v>114285.71</v>
      </c>
      <c r="I182" s="10">
        <f t="shared" si="45"/>
        <v>0</v>
      </c>
      <c r="J182" s="10">
        <f t="shared" si="46"/>
        <v>0</v>
      </c>
      <c r="K182" s="10">
        <f t="shared" si="43"/>
        <v>0</v>
      </c>
      <c r="L182" s="2">
        <f t="shared" si="44"/>
        <v>2</v>
      </c>
      <c r="N182" s="70"/>
      <c r="P182" s="73"/>
      <c r="Q182" s="71"/>
      <c r="R182" s="72"/>
    </row>
    <row r="183" spans="1:18" s="2" customFormat="1" x14ac:dyDescent="0.25">
      <c r="A183" s="2" t="str">
        <f t="shared" si="47"/>
        <v>6</v>
      </c>
      <c r="B183" s="65">
        <v>610</v>
      </c>
      <c r="C183" s="14" t="s">
        <v>134</v>
      </c>
      <c r="D183" s="69">
        <v>114285.71</v>
      </c>
      <c r="E183" s="15">
        <v>114285.71</v>
      </c>
      <c r="F183" s="15">
        <v>114285.71</v>
      </c>
      <c r="G183" s="11">
        <v>114285.71</v>
      </c>
      <c r="H183" s="10">
        <v>114285.71</v>
      </c>
      <c r="I183" s="10">
        <f t="shared" si="45"/>
        <v>0</v>
      </c>
      <c r="J183" s="10">
        <f t="shared" si="46"/>
        <v>0</v>
      </c>
      <c r="K183" s="10">
        <f t="shared" si="43"/>
        <v>0</v>
      </c>
      <c r="L183" s="2">
        <f t="shared" si="44"/>
        <v>3</v>
      </c>
      <c r="N183" s="70"/>
      <c r="P183" s="73"/>
      <c r="Q183" s="71"/>
      <c r="R183" s="72"/>
    </row>
    <row r="184" spans="1:18" s="2" customFormat="1" x14ac:dyDescent="0.25">
      <c r="A184" s="2" t="str">
        <f t="shared" si="47"/>
        <v>6</v>
      </c>
      <c r="B184" s="65">
        <v>6100</v>
      </c>
      <c r="C184" s="14" t="s">
        <v>135</v>
      </c>
      <c r="D184" s="69">
        <v>114285.71</v>
      </c>
      <c r="E184" s="15">
        <v>114285.71</v>
      </c>
      <c r="F184" s="15">
        <v>114285.71</v>
      </c>
      <c r="G184" s="11">
        <v>114285.71</v>
      </c>
      <c r="H184" s="10">
        <v>114285.71</v>
      </c>
      <c r="I184" s="10">
        <f t="shared" si="45"/>
        <v>0</v>
      </c>
      <c r="J184" s="10">
        <f t="shared" si="46"/>
        <v>0</v>
      </c>
      <c r="K184" s="10">
        <f t="shared" si="43"/>
        <v>0</v>
      </c>
      <c r="L184" s="2">
        <f t="shared" si="44"/>
        <v>4</v>
      </c>
      <c r="N184" s="70"/>
      <c r="P184" s="73"/>
      <c r="Q184" s="71"/>
      <c r="R184" s="72"/>
    </row>
    <row r="185" spans="1:18" s="2" customFormat="1" x14ac:dyDescent="0.25">
      <c r="A185" s="2" t="str">
        <f t="shared" si="47"/>
        <v>6</v>
      </c>
      <c r="B185" s="65">
        <v>6100000</v>
      </c>
      <c r="C185" s="14" t="s">
        <v>135</v>
      </c>
      <c r="D185" s="69">
        <v>114285.71</v>
      </c>
      <c r="E185" s="15">
        <v>114285.71</v>
      </c>
      <c r="F185" s="15">
        <v>114285.71</v>
      </c>
      <c r="G185" s="11">
        <v>114285.71</v>
      </c>
      <c r="H185" s="10">
        <v>114285.71</v>
      </c>
      <c r="I185" s="10">
        <f t="shared" si="45"/>
        <v>0</v>
      </c>
      <c r="J185" s="10">
        <f t="shared" si="46"/>
        <v>0</v>
      </c>
      <c r="K185" s="10">
        <f t="shared" si="43"/>
        <v>0</v>
      </c>
      <c r="L185" s="2">
        <f t="shared" si="44"/>
        <v>7</v>
      </c>
      <c r="N185" s="70"/>
      <c r="P185" s="73"/>
      <c r="Q185" s="71"/>
      <c r="R185" s="72"/>
    </row>
    <row r="186" spans="1:18" x14ac:dyDescent="0.25">
      <c r="A186" s="2" t="str">
        <f t="shared" si="47"/>
        <v>6</v>
      </c>
      <c r="B186" s="65">
        <v>610000001</v>
      </c>
      <c r="C186" s="14" t="s">
        <v>136</v>
      </c>
      <c r="D186" s="69">
        <v>114285.71</v>
      </c>
      <c r="E186" s="15">
        <v>114285.71</v>
      </c>
      <c r="F186" s="15">
        <v>114285.71</v>
      </c>
      <c r="G186" s="11">
        <v>114285.71</v>
      </c>
      <c r="H186" s="10">
        <v>114285.71</v>
      </c>
      <c r="I186" s="10">
        <f t="shared" si="45"/>
        <v>0</v>
      </c>
      <c r="J186" s="10">
        <f t="shared" si="46"/>
        <v>0</v>
      </c>
      <c r="K186" s="10">
        <f t="shared" si="43"/>
        <v>0</v>
      </c>
      <c r="L186" s="2">
        <f t="shared" si="44"/>
        <v>9</v>
      </c>
      <c r="M186" s="2"/>
      <c r="N186" s="70"/>
      <c r="P186" s="73"/>
      <c r="Q186" s="71"/>
      <c r="R186" s="72"/>
    </row>
    <row r="187" spans="1:18" x14ac:dyDescent="0.25">
      <c r="A187" s="2" t="str">
        <f t="shared" si="47"/>
        <v>7</v>
      </c>
      <c r="B187" s="65">
        <v>7</v>
      </c>
      <c r="C187" s="14" t="s">
        <v>137</v>
      </c>
      <c r="D187" s="69">
        <v>-114285.71</v>
      </c>
      <c r="E187" s="15">
        <v>-114285.71</v>
      </c>
      <c r="F187" s="15">
        <v>-114285.71</v>
      </c>
      <c r="G187" s="11">
        <v>-114285.71</v>
      </c>
      <c r="H187" s="10">
        <v>-114285.71</v>
      </c>
      <c r="I187" s="10">
        <f t="shared" si="45"/>
        <v>0</v>
      </c>
      <c r="J187" s="10">
        <f t="shared" si="46"/>
        <v>0</v>
      </c>
      <c r="K187" s="10">
        <f t="shared" si="43"/>
        <v>0</v>
      </c>
      <c r="L187" s="2">
        <f t="shared" si="44"/>
        <v>1</v>
      </c>
      <c r="M187" s="2"/>
      <c r="N187" s="70"/>
      <c r="P187" s="73"/>
      <c r="Q187" s="71"/>
      <c r="R187" s="72"/>
    </row>
    <row r="188" spans="1:18" x14ac:dyDescent="0.25">
      <c r="A188" s="2" t="str">
        <f t="shared" si="47"/>
        <v>7</v>
      </c>
      <c r="B188" s="65">
        <v>71</v>
      </c>
      <c r="C188" s="14" t="s">
        <v>138</v>
      </c>
      <c r="D188" s="69">
        <v>-114285.71</v>
      </c>
      <c r="E188" s="15">
        <v>-114285.71</v>
      </c>
      <c r="F188" s="15">
        <v>-114285.71</v>
      </c>
      <c r="G188" s="11">
        <v>-114285.71</v>
      </c>
      <c r="H188" s="10">
        <v>-114285.71</v>
      </c>
      <c r="I188" s="10">
        <f t="shared" si="45"/>
        <v>0</v>
      </c>
      <c r="J188" s="10">
        <f t="shared" si="46"/>
        <v>0</v>
      </c>
      <c r="K188" s="10">
        <f t="shared" si="43"/>
        <v>0</v>
      </c>
      <c r="L188" s="2">
        <f t="shared" si="44"/>
        <v>2</v>
      </c>
      <c r="M188" s="2"/>
      <c r="N188" s="70"/>
      <c r="P188" s="73"/>
      <c r="Q188" s="71"/>
      <c r="R188" s="72"/>
    </row>
    <row r="189" spans="1:18" x14ac:dyDescent="0.25">
      <c r="A189" s="2" t="str">
        <f t="shared" si="47"/>
        <v>7</v>
      </c>
      <c r="B189" s="65">
        <v>710</v>
      </c>
      <c r="C189" s="14" t="s">
        <v>139</v>
      </c>
      <c r="D189" s="69">
        <v>-114285.71</v>
      </c>
      <c r="E189" s="15">
        <v>-114285.71</v>
      </c>
      <c r="F189" s="15">
        <v>-114285.71</v>
      </c>
      <c r="G189" s="11">
        <v>-114285.71</v>
      </c>
      <c r="H189" s="10">
        <v>-114285.71</v>
      </c>
      <c r="I189" s="10">
        <f t="shared" si="45"/>
        <v>0</v>
      </c>
      <c r="J189" s="10">
        <f t="shared" si="46"/>
        <v>0</v>
      </c>
      <c r="K189" s="10">
        <f t="shared" si="43"/>
        <v>0</v>
      </c>
      <c r="L189" s="2">
        <f t="shared" si="44"/>
        <v>3</v>
      </c>
      <c r="M189" s="2"/>
      <c r="N189" s="70"/>
      <c r="P189" s="73"/>
      <c r="Q189" s="71"/>
      <c r="R189" s="72"/>
    </row>
    <row r="190" spans="1:18" x14ac:dyDescent="0.25">
      <c r="A190" s="2" t="str">
        <f t="shared" si="47"/>
        <v>7</v>
      </c>
      <c r="B190" s="65">
        <v>7101</v>
      </c>
      <c r="C190" s="14" t="s">
        <v>140</v>
      </c>
      <c r="D190" s="69">
        <v>-114285.71</v>
      </c>
      <c r="E190" s="15">
        <v>-114285.71</v>
      </c>
      <c r="F190" s="15">
        <v>-114285.71</v>
      </c>
      <c r="G190" s="11">
        <v>-114285.71</v>
      </c>
      <c r="H190" s="10">
        <v>-114285.71</v>
      </c>
      <c r="I190" s="10">
        <f t="shared" si="45"/>
        <v>0</v>
      </c>
      <c r="J190" s="10">
        <f t="shared" si="46"/>
        <v>0</v>
      </c>
      <c r="K190" s="10">
        <f t="shared" si="43"/>
        <v>0</v>
      </c>
      <c r="L190" s="2">
        <f t="shared" si="44"/>
        <v>4</v>
      </c>
      <c r="M190" s="2"/>
      <c r="N190" s="70"/>
      <c r="P190" s="73"/>
      <c r="Q190" s="71"/>
      <c r="R190" s="72"/>
    </row>
    <row r="191" spans="1:18" s="2" customFormat="1" x14ac:dyDescent="0.25">
      <c r="A191" s="2" t="str">
        <f t="shared" si="47"/>
        <v>7</v>
      </c>
      <c r="B191" s="65">
        <v>7101000</v>
      </c>
      <c r="C191" s="14" t="s">
        <v>140</v>
      </c>
      <c r="D191" s="69">
        <v>-114285.71</v>
      </c>
      <c r="E191" s="15">
        <v>-114285.71</v>
      </c>
      <c r="F191" s="15">
        <v>-114285.71</v>
      </c>
      <c r="G191" s="11">
        <v>-114285.71</v>
      </c>
      <c r="H191" s="10">
        <v>-114285.71</v>
      </c>
      <c r="I191" s="10">
        <f t="shared" si="45"/>
        <v>0</v>
      </c>
      <c r="J191" s="10">
        <f t="shared" si="46"/>
        <v>0</v>
      </c>
      <c r="K191" s="10">
        <f t="shared" si="43"/>
        <v>0</v>
      </c>
      <c r="L191" s="2">
        <f t="shared" si="44"/>
        <v>7</v>
      </c>
      <c r="N191" s="70"/>
      <c r="P191" s="73"/>
      <c r="Q191" s="71"/>
      <c r="R191" s="72"/>
    </row>
    <row r="192" spans="1:18" s="2" customFormat="1" x14ac:dyDescent="0.25">
      <c r="A192" s="2" t="str">
        <f t="shared" si="47"/>
        <v>7</v>
      </c>
      <c r="B192" s="65">
        <v>710100003</v>
      </c>
      <c r="C192" s="14" t="s">
        <v>141</v>
      </c>
      <c r="D192" s="69">
        <v>-114285.71</v>
      </c>
      <c r="E192" s="15">
        <v>-114285.71</v>
      </c>
      <c r="F192" s="15">
        <v>-114285.71</v>
      </c>
      <c r="G192" s="11">
        <v>-114285.71</v>
      </c>
      <c r="H192" s="10">
        <v>-114285.71</v>
      </c>
      <c r="I192" s="10">
        <f t="shared" si="45"/>
        <v>0</v>
      </c>
      <c r="J192" s="10">
        <f t="shared" si="46"/>
        <v>0</v>
      </c>
      <c r="K192" s="10">
        <f t="shared" ref="K192" si="48">I192-J192</f>
        <v>0</v>
      </c>
      <c r="L192" s="2">
        <f t="shared" ref="L192" si="49">LEN(B192)</f>
        <v>9</v>
      </c>
      <c r="N192" s="70"/>
      <c r="P192" s="73"/>
      <c r="Q192" s="71"/>
      <c r="R192" s="72"/>
    </row>
    <row r="193" spans="1:14" x14ac:dyDescent="0.25">
      <c r="D193" s="10">
        <f t="shared" ref="D193:K193" si="50">SUM(D6:D192)</f>
        <v>1.6385456547141075E-8</v>
      </c>
      <c r="E193" s="10">
        <f t="shared" si="50"/>
        <v>1.4289980754256248E-8</v>
      </c>
      <c r="F193" s="10">
        <f t="shared" si="50"/>
        <v>1.1845258995890617E-8</v>
      </c>
      <c r="G193" s="10">
        <f t="shared" si="50"/>
        <v>2.4156179279088974E-9</v>
      </c>
      <c r="H193" s="10">
        <f t="shared" si="50"/>
        <v>-6.0827005654573441E-9</v>
      </c>
      <c r="I193" s="10">
        <f t="shared" si="50"/>
        <v>1.4551915228366852E-11</v>
      </c>
      <c r="J193" s="10">
        <f t="shared" si="50"/>
        <v>4.5656634029000998E-10</v>
      </c>
      <c r="K193" s="10">
        <f t="shared" si="50"/>
        <v>-5.6024873629212379E-10</v>
      </c>
      <c r="N193" s="70"/>
    </row>
    <row r="194" spans="1:14" x14ac:dyDescent="0.25">
      <c r="D194" s="69"/>
      <c r="E194" s="10"/>
      <c r="F194" s="10"/>
      <c r="G194" s="10"/>
      <c r="H194" s="10"/>
      <c r="I194" s="10"/>
      <c r="J194" s="10"/>
      <c r="K194" s="10"/>
      <c r="N194" s="70"/>
    </row>
    <row r="195" spans="1:14" x14ac:dyDescent="0.25">
      <c r="D195" s="69"/>
      <c r="E195" s="10"/>
      <c r="F195" s="10"/>
      <c r="G195" s="10"/>
      <c r="H195" s="10"/>
      <c r="I195" s="10"/>
      <c r="J195" s="10"/>
      <c r="K195" s="10"/>
      <c r="N195" s="70"/>
    </row>
    <row r="196" spans="1:14" s="2" customFormat="1" x14ac:dyDescent="0.25">
      <c r="A196"/>
      <c r="B196" s="14">
        <v>1</v>
      </c>
      <c r="C196" s="14" t="s">
        <v>8</v>
      </c>
      <c r="D196" s="10">
        <f>D6</f>
        <v>3277885.76</v>
      </c>
      <c r="E196" s="10">
        <f>E6</f>
        <v>3270682.56</v>
      </c>
      <c r="F196" s="10">
        <f>F6</f>
        <v>3259760.9</v>
      </c>
      <c r="G196" s="10">
        <f>G6</f>
        <v>3250409.32</v>
      </c>
      <c r="H196" s="10">
        <f>H6</f>
        <v>3239913.57</v>
      </c>
      <c r="I196" s="10"/>
      <c r="J196" s="10"/>
      <c r="K196" s="10"/>
      <c r="L196"/>
      <c r="M196"/>
      <c r="N196" s="70"/>
    </row>
    <row r="197" spans="1:14" x14ac:dyDescent="0.25">
      <c r="B197" s="14">
        <v>2</v>
      </c>
      <c r="C197" s="14" t="s">
        <v>9</v>
      </c>
      <c r="D197" s="10">
        <f>D52</f>
        <v>-2065582.68</v>
      </c>
      <c r="E197" s="10">
        <f>E52</f>
        <v>-2057712.34</v>
      </c>
      <c r="F197" s="10">
        <f>F52</f>
        <v>-2049013.47</v>
      </c>
      <c r="G197" s="10">
        <f>G52</f>
        <v>-2042588.11</v>
      </c>
      <c r="H197" s="10">
        <f>H52</f>
        <v>-2034320.13</v>
      </c>
      <c r="I197" s="10"/>
      <c r="J197" s="10"/>
      <c r="K197" s="10"/>
      <c r="N197" s="70"/>
    </row>
    <row r="198" spans="1:14" x14ac:dyDescent="0.25">
      <c r="A198" s="2"/>
      <c r="B198" s="14">
        <v>3</v>
      </c>
      <c r="C198" s="14" t="s">
        <v>74</v>
      </c>
      <c r="D198" s="10">
        <f>D86</f>
        <v>-1210747.43</v>
      </c>
      <c r="E198" s="10">
        <f>E86</f>
        <v>-1210747.43</v>
      </c>
      <c r="F198" s="10">
        <f>F86</f>
        <v>-1200030.77</v>
      </c>
      <c r="G198" s="10">
        <f>G86</f>
        <v>-1200030.77</v>
      </c>
      <c r="H198" s="10">
        <f>H86</f>
        <v>-1200030.77</v>
      </c>
      <c r="I198" s="10"/>
      <c r="J198" s="10"/>
      <c r="K198" s="10"/>
      <c r="L198" s="2"/>
      <c r="M198" s="2"/>
      <c r="N198" s="70"/>
    </row>
    <row r="199" spans="1:14" x14ac:dyDescent="0.25">
      <c r="A199" s="2"/>
      <c r="B199" s="14">
        <v>4</v>
      </c>
      <c r="C199" s="14" t="s">
        <v>95</v>
      </c>
      <c r="D199" s="10">
        <f>D119</f>
        <v>17237.71</v>
      </c>
      <c r="E199" s="10">
        <f>E119</f>
        <v>9382.25</v>
      </c>
      <c r="F199" s="10">
        <f>F119</f>
        <v>62512.29</v>
      </c>
      <c r="G199" s="10">
        <f>G119</f>
        <v>53834.69</v>
      </c>
      <c r="H199" s="10">
        <f>H119</f>
        <v>44843.92</v>
      </c>
      <c r="I199" s="10"/>
      <c r="J199" s="10"/>
      <c r="K199" s="10"/>
      <c r="L199" s="2"/>
      <c r="M199" s="2"/>
      <c r="N199" s="70"/>
    </row>
    <row r="200" spans="1:14" x14ac:dyDescent="0.25">
      <c r="B200" s="14">
        <v>5</v>
      </c>
      <c r="C200" s="14" t="s">
        <v>20</v>
      </c>
      <c r="D200" s="10">
        <f>D170</f>
        <v>-18793.36</v>
      </c>
      <c r="E200" s="10">
        <f>E170</f>
        <v>-11605.04</v>
      </c>
      <c r="F200" s="10">
        <f>F170</f>
        <v>-73228.95</v>
      </c>
      <c r="G200" s="10">
        <f>G170</f>
        <v>-61625.13</v>
      </c>
      <c r="H200" s="10">
        <f>H170</f>
        <v>-50406.59</v>
      </c>
      <c r="I200" s="10"/>
      <c r="J200" s="10"/>
      <c r="K200" s="10"/>
      <c r="N200" s="70"/>
    </row>
    <row r="201" spans="1:14" x14ac:dyDescent="0.25">
      <c r="B201" s="14">
        <v>6</v>
      </c>
      <c r="C201" s="14" t="s">
        <v>132</v>
      </c>
      <c r="D201" s="10">
        <f>D181</f>
        <v>114285.71</v>
      </c>
      <c r="E201" s="10">
        <f>E181</f>
        <v>114285.71</v>
      </c>
      <c r="F201" s="10">
        <f>F181</f>
        <v>114285.71</v>
      </c>
      <c r="G201" s="10">
        <f>G181</f>
        <v>114285.71</v>
      </c>
      <c r="H201" s="10">
        <f>H181</f>
        <v>114285.71</v>
      </c>
      <c r="I201" s="10"/>
      <c r="J201" s="10"/>
      <c r="K201" s="10"/>
      <c r="N201" s="70"/>
    </row>
    <row r="202" spans="1:14" x14ac:dyDescent="0.25">
      <c r="B202" s="14">
        <v>7</v>
      </c>
      <c r="C202" s="14" t="s">
        <v>137</v>
      </c>
      <c r="D202" s="10">
        <f>D187</f>
        <v>-114285.71</v>
      </c>
      <c r="E202" s="10">
        <f>E187</f>
        <v>-114285.71</v>
      </c>
      <c r="F202" s="10">
        <f>F187</f>
        <v>-114285.71</v>
      </c>
      <c r="G202" s="10">
        <f>G187</f>
        <v>-114285.71</v>
      </c>
      <c r="H202" s="10">
        <f>H187</f>
        <v>-114285.71</v>
      </c>
      <c r="I202" s="10"/>
      <c r="J202" s="10"/>
      <c r="K202" s="10"/>
      <c r="N202" s="70"/>
    </row>
    <row r="203" spans="1:14" x14ac:dyDescent="0.25">
      <c r="A203" s="2"/>
      <c r="B203" s="2"/>
      <c r="C203" s="2"/>
      <c r="D203" s="10">
        <f>SUM(D196:D202)</f>
        <v>0</v>
      </c>
      <c r="E203" s="10">
        <f>SUM(E196:E202)</f>
        <v>0</v>
      </c>
      <c r="F203" s="10">
        <f>SUM(F196:F202)</f>
        <v>0</v>
      </c>
      <c r="G203" s="10">
        <f>SUM(G196:G202)</f>
        <v>-2.7648638933897018E-10</v>
      </c>
      <c r="H203" s="10">
        <f>SUM(H196:H202)</f>
        <v>0</v>
      </c>
      <c r="I203" s="10"/>
      <c r="J203" s="10"/>
      <c r="K203" s="10"/>
      <c r="L203" s="2"/>
      <c r="M203" s="2"/>
      <c r="N203" s="70"/>
    </row>
    <row r="204" spans="1:14" x14ac:dyDescent="0.25">
      <c r="D204" s="69"/>
      <c r="E204" s="10"/>
      <c r="F204" s="10"/>
      <c r="G204" s="10"/>
      <c r="H204" s="10"/>
      <c r="I204" s="10"/>
      <c r="J204" s="10"/>
      <c r="K204" s="10"/>
      <c r="N204" s="70"/>
    </row>
    <row r="205" spans="1:14" x14ac:dyDescent="0.25">
      <c r="C205" s="8" t="s">
        <v>13</v>
      </c>
      <c r="D205" s="12">
        <f>-D200-D199</f>
        <v>1555.6500000000015</v>
      </c>
      <c r="E205" s="12">
        <f>-E200-E199</f>
        <v>2222.7900000000009</v>
      </c>
      <c r="F205" s="12">
        <f>-F200-F199</f>
        <v>10716.659999999996</v>
      </c>
      <c r="G205" s="12">
        <f>-G200-G199</f>
        <v>7790.4399999999951</v>
      </c>
      <c r="H205" s="12">
        <f>-H200-H199</f>
        <v>5562.6699999999983</v>
      </c>
      <c r="I205" s="12"/>
      <c r="J205" s="13"/>
      <c r="K205" s="13"/>
    </row>
    <row r="206" spans="1:14" x14ac:dyDescent="0.25">
      <c r="C206" s="2" t="s">
        <v>14</v>
      </c>
      <c r="D206" s="10">
        <f>D205</f>
        <v>1555.6500000000015</v>
      </c>
      <c r="E206" s="10">
        <f>E205</f>
        <v>2222.7900000000009</v>
      </c>
      <c r="F206" s="10">
        <f>F205-G205</f>
        <v>2926.2200000000012</v>
      </c>
      <c r="G206" s="10">
        <f>G205-H205</f>
        <v>2227.7699999999968</v>
      </c>
      <c r="H206" s="10"/>
      <c r="I206" s="10"/>
      <c r="J206" s="10"/>
      <c r="K206" s="10"/>
    </row>
  </sheetData>
  <autoFilter ref="A5:M20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69" workbookViewId="0">
      <selection sqref="A1:C187"/>
    </sheetView>
  </sheetViews>
  <sheetFormatPr baseColWidth="10" defaultRowHeight="15" x14ac:dyDescent="0.25"/>
  <cols>
    <col min="2" max="2" width="58.7109375" bestFit="1" customWidth="1"/>
  </cols>
  <sheetData>
    <row r="1" spans="1:3" x14ac:dyDescent="0.25">
      <c r="A1" s="76">
        <v>1</v>
      </c>
      <c r="B1" s="74" t="s">
        <v>8</v>
      </c>
      <c r="C1" s="75">
        <v>3277885.76</v>
      </c>
    </row>
    <row r="2" spans="1:3" x14ac:dyDescent="0.25">
      <c r="A2" s="76">
        <v>11</v>
      </c>
      <c r="B2" s="74" t="s">
        <v>22</v>
      </c>
      <c r="C2" s="75">
        <v>3276309.34</v>
      </c>
    </row>
    <row r="3" spans="1:3" x14ac:dyDescent="0.25">
      <c r="A3" s="76">
        <v>111</v>
      </c>
      <c r="B3" s="74" t="s">
        <v>23</v>
      </c>
      <c r="C3" s="75">
        <v>3247036.41</v>
      </c>
    </row>
    <row r="4" spans="1:3" x14ac:dyDescent="0.25">
      <c r="A4" s="76">
        <v>1110</v>
      </c>
      <c r="B4" s="74" t="s">
        <v>24</v>
      </c>
      <c r="C4" s="75">
        <v>3247036.41</v>
      </c>
    </row>
    <row r="5" spans="1:3" x14ac:dyDescent="0.25">
      <c r="A5" s="76">
        <v>1110000</v>
      </c>
      <c r="B5" s="74" t="s">
        <v>25</v>
      </c>
      <c r="C5" s="75">
        <v>247036.41</v>
      </c>
    </row>
    <row r="6" spans="1:3" x14ac:dyDescent="0.25">
      <c r="A6" s="76">
        <v>111000007</v>
      </c>
      <c r="B6" s="74" t="s">
        <v>26</v>
      </c>
      <c r="C6" s="75">
        <v>239105.91</v>
      </c>
    </row>
    <row r="7" spans="1:3" x14ac:dyDescent="0.25">
      <c r="A7" s="76">
        <v>111000008</v>
      </c>
      <c r="B7" s="74" t="s">
        <v>27</v>
      </c>
      <c r="C7" s="75">
        <v>7024.3</v>
      </c>
    </row>
    <row r="8" spans="1:3" x14ac:dyDescent="0.25">
      <c r="A8" s="76">
        <v>111000009</v>
      </c>
      <c r="B8" s="74" t="s">
        <v>28</v>
      </c>
      <c r="C8" s="74">
        <v>906.2</v>
      </c>
    </row>
    <row r="9" spans="1:3" x14ac:dyDescent="0.25">
      <c r="A9" s="76">
        <v>1110020</v>
      </c>
      <c r="B9" s="74" t="s">
        <v>15</v>
      </c>
      <c r="C9" s="75">
        <v>3000000</v>
      </c>
    </row>
    <row r="10" spans="1:3" x14ac:dyDescent="0.25">
      <c r="A10" s="76">
        <v>111002002</v>
      </c>
      <c r="B10" s="74" t="s">
        <v>29</v>
      </c>
      <c r="C10" s="75">
        <v>1000000</v>
      </c>
    </row>
    <row r="11" spans="1:3" x14ac:dyDescent="0.25">
      <c r="A11" s="76">
        <v>111002013</v>
      </c>
      <c r="B11" s="74" t="s">
        <v>30</v>
      </c>
      <c r="C11" s="75">
        <v>2000000</v>
      </c>
    </row>
    <row r="12" spans="1:3" x14ac:dyDescent="0.25">
      <c r="A12" s="76">
        <v>114</v>
      </c>
      <c r="B12" s="74" t="s">
        <v>220</v>
      </c>
      <c r="C12" s="74">
        <v>0</v>
      </c>
    </row>
    <row r="13" spans="1:3" x14ac:dyDescent="0.25">
      <c r="A13" s="76">
        <v>1146</v>
      </c>
      <c r="B13" s="74" t="s">
        <v>212</v>
      </c>
      <c r="C13" s="74">
        <v>0</v>
      </c>
    </row>
    <row r="14" spans="1:3" x14ac:dyDescent="0.25">
      <c r="A14" s="76">
        <v>1146040</v>
      </c>
      <c r="B14" s="74" t="s">
        <v>212</v>
      </c>
      <c r="C14" s="74">
        <v>0</v>
      </c>
    </row>
    <row r="15" spans="1:3" x14ac:dyDescent="0.25">
      <c r="A15" s="76">
        <v>114604000</v>
      </c>
      <c r="B15" s="74" t="s">
        <v>205</v>
      </c>
      <c r="C15" s="74">
        <v>0</v>
      </c>
    </row>
    <row r="16" spans="1:3" x14ac:dyDescent="0.25">
      <c r="A16" s="76">
        <v>115</v>
      </c>
      <c r="B16" s="74" t="s">
        <v>149</v>
      </c>
      <c r="C16" s="74">
        <v>0</v>
      </c>
    </row>
    <row r="17" spans="1:3" x14ac:dyDescent="0.25">
      <c r="A17" s="76">
        <v>1152</v>
      </c>
      <c r="B17" s="74" t="s">
        <v>149</v>
      </c>
      <c r="C17" s="74">
        <v>0</v>
      </c>
    </row>
    <row r="18" spans="1:3" x14ac:dyDescent="0.25">
      <c r="A18" s="76">
        <v>1152020</v>
      </c>
      <c r="B18" s="74" t="s">
        <v>215</v>
      </c>
      <c r="C18" s="74">
        <v>0</v>
      </c>
    </row>
    <row r="19" spans="1:3" x14ac:dyDescent="0.25">
      <c r="A19" s="76">
        <v>115202000</v>
      </c>
      <c r="B19" s="74" t="s">
        <v>205</v>
      </c>
      <c r="C19" s="74">
        <v>0</v>
      </c>
    </row>
    <row r="20" spans="1:3" x14ac:dyDescent="0.25">
      <c r="A20" s="76">
        <v>116</v>
      </c>
      <c r="B20" s="74" t="s">
        <v>31</v>
      </c>
      <c r="C20" s="74">
        <v>0</v>
      </c>
    </row>
    <row r="21" spans="1:3" x14ac:dyDescent="0.25">
      <c r="A21" s="76">
        <v>1160</v>
      </c>
      <c r="B21" s="74" t="s">
        <v>24</v>
      </c>
      <c r="C21" s="74">
        <v>0</v>
      </c>
    </row>
    <row r="22" spans="1:3" x14ac:dyDescent="0.25">
      <c r="A22" s="76">
        <v>1160000</v>
      </c>
      <c r="B22" s="74" t="s">
        <v>32</v>
      </c>
      <c r="C22" s="74">
        <v>0</v>
      </c>
    </row>
    <row r="23" spans="1:3" x14ac:dyDescent="0.25">
      <c r="A23" s="76">
        <v>116000002</v>
      </c>
      <c r="B23" s="74" t="s">
        <v>29</v>
      </c>
      <c r="C23" s="74">
        <v>0</v>
      </c>
    </row>
    <row r="24" spans="1:3" x14ac:dyDescent="0.25">
      <c r="A24" s="76">
        <v>116000013</v>
      </c>
      <c r="B24" s="74" t="s">
        <v>30</v>
      </c>
      <c r="C24" s="74">
        <v>0</v>
      </c>
    </row>
    <row r="25" spans="1:3" x14ac:dyDescent="0.25">
      <c r="A25" s="76">
        <v>117</v>
      </c>
      <c r="B25" s="74" t="s">
        <v>33</v>
      </c>
      <c r="C25" s="75">
        <v>29272.93</v>
      </c>
    </row>
    <row r="26" spans="1:3" x14ac:dyDescent="0.25">
      <c r="A26" s="76">
        <v>1171</v>
      </c>
      <c r="B26" s="74" t="s">
        <v>34</v>
      </c>
      <c r="C26" s="75">
        <v>29272.93</v>
      </c>
    </row>
    <row r="27" spans="1:3" x14ac:dyDescent="0.25">
      <c r="A27" s="76">
        <v>1171010</v>
      </c>
      <c r="B27" s="74" t="s">
        <v>35</v>
      </c>
      <c r="C27" s="75">
        <v>20071.169999999998</v>
      </c>
    </row>
    <row r="28" spans="1:3" x14ac:dyDescent="0.25">
      <c r="A28" s="76">
        <v>117101001</v>
      </c>
      <c r="B28" s="74" t="s">
        <v>35</v>
      </c>
      <c r="C28" s="75">
        <v>20071.169999999998</v>
      </c>
    </row>
    <row r="29" spans="1:3" x14ac:dyDescent="0.25">
      <c r="A29" s="76">
        <v>1171020</v>
      </c>
      <c r="B29" s="74" t="s">
        <v>36</v>
      </c>
      <c r="C29" s="75">
        <v>9201.76</v>
      </c>
    </row>
    <row r="30" spans="1:3" x14ac:dyDescent="0.25">
      <c r="A30" s="76">
        <v>117102001</v>
      </c>
      <c r="B30" s="74" t="s">
        <v>36</v>
      </c>
      <c r="C30" s="75">
        <v>1463.23</v>
      </c>
    </row>
    <row r="31" spans="1:3" x14ac:dyDescent="0.25">
      <c r="A31" s="76">
        <v>117102002</v>
      </c>
      <c r="B31" s="74" t="s">
        <v>37</v>
      </c>
      <c r="C31" s="75">
        <v>7738.53</v>
      </c>
    </row>
    <row r="32" spans="1:3" x14ac:dyDescent="0.25">
      <c r="A32" s="76">
        <v>118</v>
      </c>
      <c r="B32" s="74" t="s">
        <v>16</v>
      </c>
      <c r="C32" s="74">
        <v>0</v>
      </c>
    </row>
    <row r="33" spans="1:3" x14ac:dyDescent="0.25">
      <c r="A33" s="76">
        <v>1180</v>
      </c>
      <c r="B33" s="74" t="s">
        <v>38</v>
      </c>
      <c r="C33" s="74">
        <v>0</v>
      </c>
    </row>
    <row r="34" spans="1:3" x14ac:dyDescent="0.25">
      <c r="A34" s="76">
        <v>1180020</v>
      </c>
      <c r="B34" s="74" t="s">
        <v>39</v>
      </c>
      <c r="C34" s="74">
        <v>0</v>
      </c>
    </row>
    <row r="35" spans="1:3" x14ac:dyDescent="0.25">
      <c r="A35" s="76">
        <v>118002032</v>
      </c>
      <c r="B35" s="74" t="s">
        <v>40</v>
      </c>
      <c r="C35" s="74">
        <v>0</v>
      </c>
    </row>
    <row r="36" spans="1:3" x14ac:dyDescent="0.25">
      <c r="A36" s="76">
        <v>1180080</v>
      </c>
      <c r="B36" s="74" t="s">
        <v>41</v>
      </c>
      <c r="C36" s="74">
        <v>0</v>
      </c>
    </row>
    <row r="37" spans="1:3" x14ac:dyDescent="0.25">
      <c r="A37" s="76">
        <v>118008003</v>
      </c>
      <c r="B37" s="74" t="s">
        <v>42</v>
      </c>
      <c r="C37" s="74">
        <v>0</v>
      </c>
    </row>
    <row r="38" spans="1:3" x14ac:dyDescent="0.25">
      <c r="A38" s="76">
        <v>12</v>
      </c>
      <c r="B38" s="74" t="s">
        <v>43</v>
      </c>
      <c r="C38" s="75">
        <v>1576.42</v>
      </c>
    </row>
    <row r="39" spans="1:3" x14ac:dyDescent="0.25">
      <c r="A39" s="76">
        <v>123</v>
      </c>
      <c r="B39" s="74" t="s">
        <v>44</v>
      </c>
      <c r="C39" s="74">
        <v>5.03</v>
      </c>
    </row>
    <row r="40" spans="1:3" x14ac:dyDescent="0.25">
      <c r="A40" s="76">
        <v>1230</v>
      </c>
      <c r="B40" s="74" t="s">
        <v>45</v>
      </c>
      <c r="C40" s="74">
        <v>5.03</v>
      </c>
    </row>
    <row r="41" spans="1:3" x14ac:dyDescent="0.25">
      <c r="A41" s="76">
        <v>1230110</v>
      </c>
      <c r="B41" s="74" t="s">
        <v>46</v>
      </c>
      <c r="C41" s="74">
        <v>5.03</v>
      </c>
    </row>
    <row r="42" spans="1:3" x14ac:dyDescent="0.25">
      <c r="A42" s="76">
        <v>123011001</v>
      </c>
      <c r="B42" s="74" t="s">
        <v>47</v>
      </c>
      <c r="C42" s="74">
        <v>5.03</v>
      </c>
    </row>
    <row r="43" spans="1:3" x14ac:dyDescent="0.25">
      <c r="A43" s="76">
        <v>126</v>
      </c>
      <c r="B43" s="74" t="s">
        <v>48</v>
      </c>
      <c r="C43" s="75">
        <v>1571.39</v>
      </c>
    </row>
    <row r="44" spans="1:3" x14ac:dyDescent="0.25">
      <c r="A44" s="76">
        <v>1260</v>
      </c>
      <c r="B44" s="74" t="s">
        <v>49</v>
      </c>
      <c r="C44" s="75">
        <v>1571.39</v>
      </c>
    </row>
    <row r="45" spans="1:3" x14ac:dyDescent="0.25">
      <c r="A45" s="76">
        <v>1260000</v>
      </c>
      <c r="B45" s="74" t="s">
        <v>49</v>
      </c>
      <c r="C45" s="75">
        <v>1571.39</v>
      </c>
    </row>
    <row r="46" spans="1:3" x14ac:dyDescent="0.25">
      <c r="A46" s="76">
        <v>126000001</v>
      </c>
      <c r="B46" s="74" t="s">
        <v>49</v>
      </c>
      <c r="C46" s="75">
        <v>1571.39</v>
      </c>
    </row>
    <row r="47" spans="1:3" x14ac:dyDescent="0.25">
      <c r="A47" s="76">
        <v>2</v>
      </c>
      <c r="B47" s="74" t="s">
        <v>9</v>
      </c>
      <c r="C47" s="75">
        <v>-2065582.68</v>
      </c>
    </row>
    <row r="48" spans="1:3" x14ac:dyDescent="0.25">
      <c r="A48" s="76">
        <v>21</v>
      </c>
      <c r="B48" s="74" t="s">
        <v>50</v>
      </c>
      <c r="C48" s="75">
        <v>-2065582.68</v>
      </c>
    </row>
    <row r="49" spans="1:3" x14ac:dyDescent="0.25">
      <c r="A49" s="76">
        <v>212</v>
      </c>
      <c r="B49" s="74" t="s">
        <v>51</v>
      </c>
      <c r="C49" s="75">
        <v>-7045.88</v>
      </c>
    </row>
    <row r="50" spans="1:3" x14ac:dyDescent="0.25">
      <c r="A50" s="76">
        <v>2124</v>
      </c>
      <c r="B50" s="74" t="s">
        <v>52</v>
      </c>
      <c r="C50" s="75">
        <v>-7045.88</v>
      </c>
    </row>
    <row r="51" spans="1:3" x14ac:dyDescent="0.25">
      <c r="A51" s="76">
        <v>2124010</v>
      </c>
      <c r="B51" s="74" t="s">
        <v>53</v>
      </c>
      <c r="C51" s="75">
        <v>-7045.88</v>
      </c>
    </row>
    <row r="52" spans="1:3" x14ac:dyDescent="0.25">
      <c r="A52" s="76">
        <v>212401003</v>
      </c>
      <c r="B52" s="74" t="s">
        <v>54</v>
      </c>
      <c r="C52" s="75">
        <v>-7045.88</v>
      </c>
    </row>
    <row r="53" spans="1:3" x14ac:dyDescent="0.25">
      <c r="A53" s="76">
        <v>213</v>
      </c>
      <c r="B53" s="74" t="s">
        <v>55</v>
      </c>
      <c r="C53" s="75">
        <v>-53059.4</v>
      </c>
    </row>
    <row r="54" spans="1:3" x14ac:dyDescent="0.25">
      <c r="A54" s="76">
        <v>2133</v>
      </c>
      <c r="B54" s="74" t="s">
        <v>56</v>
      </c>
      <c r="C54" s="75">
        <v>-7944.87</v>
      </c>
    </row>
    <row r="55" spans="1:3" x14ac:dyDescent="0.25">
      <c r="A55" s="76">
        <v>2133000</v>
      </c>
      <c r="B55" s="74" t="s">
        <v>57</v>
      </c>
      <c r="C55" s="74">
        <v>-9.94</v>
      </c>
    </row>
    <row r="56" spans="1:3" x14ac:dyDescent="0.25">
      <c r="A56" s="76">
        <v>213300006</v>
      </c>
      <c r="B56" s="74" t="s">
        <v>58</v>
      </c>
      <c r="C56" s="74">
        <v>-9.94</v>
      </c>
    </row>
    <row r="57" spans="1:3" x14ac:dyDescent="0.25">
      <c r="A57" s="76">
        <v>2133020</v>
      </c>
      <c r="B57" s="74" t="s">
        <v>59</v>
      </c>
      <c r="C57" s="75">
        <v>-2833.48</v>
      </c>
    </row>
    <row r="58" spans="1:3" x14ac:dyDescent="0.25">
      <c r="A58" s="76">
        <v>213302005</v>
      </c>
      <c r="B58" s="74" t="s">
        <v>60</v>
      </c>
      <c r="C58" s="74">
        <v>-987.82</v>
      </c>
    </row>
    <row r="59" spans="1:3" x14ac:dyDescent="0.25">
      <c r="A59" s="76">
        <v>213302007</v>
      </c>
      <c r="B59" s="74" t="s">
        <v>61</v>
      </c>
      <c r="C59" s="75">
        <v>-1186.5</v>
      </c>
    </row>
    <row r="60" spans="1:3" x14ac:dyDescent="0.25">
      <c r="A60" s="76">
        <v>213302009</v>
      </c>
      <c r="B60" s="74" t="s">
        <v>213</v>
      </c>
      <c r="C60" s="74">
        <v>-659.16</v>
      </c>
    </row>
    <row r="61" spans="1:3" x14ac:dyDescent="0.25">
      <c r="A61" s="76">
        <v>2133050</v>
      </c>
      <c r="B61" s="74" t="s">
        <v>62</v>
      </c>
      <c r="C61" s="75">
        <v>-5101.45</v>
      </c>
    </row>
    <row r="62" spans="1:3" x14ac:dyDescent="0.25">
      <c r="A62" s="76">
        <v>213305000</v>
      </c>
      <c r="B62" s="74" t="s">
        <v>63</v>
      </c>
      <c r="C62" s="75">
        <v>-2256.89</v>
      </c>
    </row>
    <row r="63" spans="1:3" x14ac:dyDescent="0.25">
      <c r="A63" s="76">
        <v>213305005</v>
      </c>
      <c r="B63" s="74" t="s">
        <v>64</v>
      </c>
      <c r="C63" s="75">
        <v>-2844.56</v>
      </c>
    </row>
    <row r="64" spans="1:3" x14ac:dyDescent="0.25">
      <c r="A64" s="76">
        <v>2134</v>
      </c>
      <c r="B64" s="74" t="s">
        <v>65</v>
      </c>
      <c r="C64" s="75">
        <v>-45114.53</v>
      </c>
    </row>
    <row r="65" spans="1:3" x14ac:dyDescent="0.25">
      <c r="A65" s="76">
        <v>2134000</v>
      </c>
      <c r="B65" s="74" t="s">
        <v>66</v>
      </c>
      <c r="C65" s="75">
        <v>-45114.53</v>
      </c>
    </row>
    <row r="66" spans="1:3" x14ac:dyDescent="0.25">
      <c r="A66" s="76">
        <v>213400001</v>
      </c>
      <c r="B66" s="74" t="s">
        <v>67</v>
      </c>
      <c r="C66" s="75">
        <v>-45114.53</v>
      </c>
    </row>
    <row r="67" spans="1:3" x14ac:dyDescent="0.25">
      <c r="A67" s="76">
        <v>214</v>
      </c>
      <c r="B67" s="74" t="s">
        <v>68</v>
      </c>
      <c r="C67" s="75">
        <v>-2000159.24</v>
      </c>
    </row>
    <row r="68" spans="1:3" x14ac:dyDescent="0.25">
      <c r="A68" s="76">
        <v>2142</v>
      </c>
      <c r="B68" s="74" t="s">
        <v>69</v>
      </c>
      <c r="C68" s="75">
        <v>-2000159.24</v>
      </c>
    </row>
    <row r="69" spans="1:3" x14ac:dyDescent="0.25">
      <c r="A69" s="76">
        <v>2142000</v>
      </c>
      <c r="B69" s="74" t="s">
        <v>70</v>
      </c>
      <c r="C69" s="75">
        <v>-2000000</v>
      </c>
    </row>
    <row r="70" spans="1:3" x14ac:dyDescent="0.25">
      <c r="A70" s="76">
        <v>214200001</v>
      </c>
      <c r="B70" s="74" t="s">
        <v>67</v>
      </c>
      <c r="C70" s="75">
        <v>-2000000</v>
      </c>
    </row>
    <row r="71" spans="1:3" x14ac:dyDescent="0.25">
      <c r="A71" s="76">
        <v>2142010</v>
      </c>
      <c r="B71" s="74" t="s">
        <v>71</v>
      </c>
      <c r="C71" s="74">
        <v>-159.24</v>
      </c>
    </row>
    <row r="72" spans="1:3" x14ac:dyDescent="0.25">
      <c r="A72" s="76">
        <v>214201000</v>
      </c>
      <c r="B72" s="74" t="s">
        <v>206</v>
      </c>
      <c r="C72" s="74">
        <v>-132.46</v>
      </c>
    </row>
    <row r="73" spans="1:3" x14ac:dyDescent="0.25">
      <c r="A73" s="76">
        <v>214201001</v>
      </c>
      <c r="B73" s="74" t="s">
        <v>18</v>
      </c>
      <c r="C73" s="74">
        <v>-26.78</v>
      </c>
    </row>
    <row r="74" spans="1:3" x14ac:dyDescent="0.25">
      <c r="A74" s="76">
        <v>215</v>
      </c>
      <c r="B74" s="74" t="s">
        <v>72</v>
      </c>
      <c r="C74" s="75">
        <v>-5318.16</v>
      </c>
    </row>
    <row r="75" spans="1:3" x14ac:dyDescent="0.25">
      <c r="A75" s="76">
        <v>2150</v>
      </c>
      <c r="B75" s="74" t="s">
        <v>12</v>
      </c>
      <c r="C75" s="75">
        <v>-1020</v>
      </c>
    </row>
    <row r="76" spans="1:3" x14ac:dyDescent="0.25">
      <c r="A76" s="76">
        <v>2150000</v>
      </c>
      <c r="B76" s="74" t="s">
        <v>12</v>
      </c>
      <c r="C76" s="75">
        <v>-1020</v>
      </c>
    </row>
    <row r="77" spans="1:3" x14ac:dyDescent="0.25">
      <c r="A77" s="76">
        <v>215000001</v>
      </c>
      <c r="B77" s="74" t="s">
        <v>42</v>
      </c>
      <c r="C77" s="75">
        <v>-1020</v>
      </c>
    </row>
    <row r="78" spans="1:3" x14ac:dyDescent="0.25">
      <c r="A78" s="76">
        <v>2151</v>
      </c>
      <c r="B78" s="74" t="s">
        <v>17</v>
      </c>
      <c r="C78" s="75">
        <v>-4298.16</v>
      </c>
    </row>
    <row r="79" spans="1:3" x14ac:dyDescent="0.25">
      <c r="A79" s="76">
        <v>2151000</v>
      </c>
      <c r="B79" s="74" t="s">
        <v>17</v>
      </c>
      <c r="C79" s="75">
        <v>-4298.16</v>
      </c>
    </row>
    <row r="80" spans="1:3" x14ac:dyDescent="0.25">
      <c r="A80" s="76">
        <v>215100001</v>
      </c>
      <c r="B80" s="74" t="s">
        <v>73</v>
      </c>
      <c r="C80" s="75">
        <v>-4298.16</v>
      </c>
    </row>
    <row r="81" spans="1:3" x14ac:dyDescent="0.25">
      <c r="A81" s="76">
        <v>3</v>
      </c>
      <c r="B81" s="74" t="s">
        <v>74</v>
      </c>
      <c r="C81" s="75">
        <v>-1210747.43</v>
      </c>
    </row>
    <row r="82" spans="1:3" x14ac:dyDescent="0.25">
      <c r="A82" s="76">
        <v>31</v>
      </c>
      <c r="B82" s="74" t="s">
        <v>19</v>
      </c>
      <c r="C82" s="75">
        <v>-690000</v>
      </c>
    </row>
    <row r="83" spans="1:3" x14ac:dyDescent="0.25">
      <c r="A83" s="76">
        <v>310</v>
      </c>
      <c r="B83" s="74" t="s">
        <v>10</v>
      </c>
      <c r="C83" s="75">
        <v>-690000</v>
      </c>
    </row>
    <row r="84" spans="1:3" x14ac:dyDescent="0.25">
      <c r="A84" s="76">
        <v>3100</v>
      </c>
      <c r="B84" s="74" t="s">
        <v>75</v>
      </c>
      <c r="C84" s="75">
        <v>-690000</v>
      </c>
    </row>
    <row r="85" spans="1:3" x14ac:dyDescent="0.25">
      <c r="A85" s="76">
        <v>3100000</v>
      </c>
      <c r="B85" s="74" t="s">
        <v>75</v>
      </c>
      <c r="C85" s="75">
        <v>-690000</v>
      </c>
    </row>
    <row r="86" spans="1:3" x14ac:dyDescent="0.25">
      <c r="A86" s="76">
        <v>310000001</v>
      </c>
      <c r="B86" s="74" t="s">
        <v>76</v>
      </c>
      <c r="C86" s="75">
        <v>-690000</v>
      </c>
    </row>
    <row r="87" spans="1:3" x14ac:dyDescent="0.25">
      <c r="A87" s="76">
        <v>32</v>
      </c>
      <c r="B87" s="74" t="s">
        <v>77</v>
      </c>
      <c r="C87" s="75">
        <v>-137924.57</v>
      </c>
    </row>
    <row r="88" spans="1:3" x14ac:dyDescent="0.25">
      <c r="A88" s="76">
        <v>320</v>
      </c>
      <c r="B88" s="74" t="s">
        <v>77</v>
      </c>
      <c r="C88" s="75">
        <v>-137924.57</v>
      </c>
    </row>
    <row r="89" spans="1:3" x14ac:dyDescent="0.25">
      <c r="A89" s="76">
        <v>3200</v>
      </c>
      <c r="B89" s="74" t="s">
        <v>11</v>
      </c>
      <c r="C89" s="75">
        <v>-137924.57</v>
      </c>
    </row>
    <row r="90" spans="1:3" x14ac:dyDescent="0.25">
      <c r="A90" s="76">
        <v>3200000</v>
      </c>
      <c r="B90" s="74" t="s">
        <v>11</v>
      </c>
      <c r="C90" s="75">
        <v>-137924.57</v>
      </c>
    </row>
    <row r="91" spans="1:3" x14ac:dyDescent="0.25">
      <c r="A91" s="76">
        <v>320000001</v>
      </c>
      <c r="B91" s="74" t="s">
        <v>11</v>
      </c>
      <c r="C91" s="75">
        <v>-137924.57</v>
      </c>
    </row>
    <row r="92" spans="1:3" x14ac:dyDescent="0.25">
      <c r="A92" s="76">
        <v>34</v>
      </c>
      <c r="B92" s="74" t="s">
        <v>78</v>
      </c>
      <c r="C92" s="75">
        <v>-382822.86</v>
      </c>
    </row>
    <row r="93" spans="1:3" x14ac:dyDescent="0.25">
      <c r="A93" s="76">
        <v>340</v>
      </c>
      <c r="B93" s="74" t="s">
        <v>79</v>
      </c>
      <c r="C93" s="75">
        <v>-382822.86</v>
      </c>
    </row>
    <row r="94" spans="1:3" x14ac:dyDescent="0.25">
      <c r="A94" s="76">
        <v>3400</v>
      </c>
      <c r="B94" s="74" t="s">
        <v>80</v>
      </c>
      <c r="C94" s="75">
        <v>-622569.34</v>
      </c>
    </row>
    <row r="95" spans="1:3" x14ac:dyDescent="0.25">
      <c r="A95" s="76">
        <v>3400000</v>
      </c>
      <c r="B95" s="74" t="s">
        <v>81</v>
      </c>
      <c r="C95" s="75">
        <v>-622569.34</v>
      </c>
    </row>
    <row r="96" spans="1:3" x14ac:dyDescent="0.25">
      <c r="A96" s="76">
        <v>340000012</v>
      </c>
      <c r="B96" s="74" t="s">
        <v>221</v>
      </c>
      <c r="C96" s="75">
        <v>-10716.66</v>
      </c>
    </row>
    <row r="97" spans="1:3" x14ac:dyDescent="0.25">
      <c r="A97" s="76">
        <v>340000013</v>
      </c>
      <c r="B97" s="74" t="s">
        <v>82</v>
      </c>
      <c r="C97" s="75">
        <v>-95350.28</v>
      </c>
    </row>
    <row r="98" spans="1:3" x14ac:dyDescent="0.25">
      <c r="A98" s="76">
        <v>340000014</v>
      </c>
      <c r="B98" s="74" t="s">
        <v>83</v>
      </c>
      <c r="C98" s="75">
        <v>-261668.9</v>
      </c>
    </row>
    <row r="99" spans="1:3" x14ac:dyDescent="0.25">
      <c r="A99" s="76">
        <v>340000015</v>
      </c>
      <c r="B99" s="74" t="s">
        <v>84</v>
      </c>
      <c r="C99" s="75">
        <v>-174065.4</v>
      </c>
    </row>
    <row r="100" spans="1:3" x14ac:dyDescent="0.25">
      <c r="A100" s="76">
        <v>340000016</v>
      </c>
      <c r="B100" s="74" t="s">
        <v>85</v>
      </c>
      <c r="C100" s="75">
        <v>-3177.24</v>
      </c>
    </row>
    <row r="101" spans="1:3" x14ac:dyDescent="0.25">
      <c r="A101" s="76">
        <v>340000017</v>
      </c>
      <c r="B101" s="74" t="s">
        <v>86</v>
      </c>
      <c r="C101" s="75">
        <v>-77590.86</v>
      </c>
    </row>
    <row r="102" spans="1:3" x14ac:dyDescent="0.25">
      <c r="A102" s="76">
        <v>3401</v>
      </c>
      <c r="B102" s="74" t="s">
        <v>87</v>
      </c>
      <c r="C102" s="75">
        <v>239746.48</v>
      </c>
    </row>
    <row r="103" spans="1:3" x14ac:dyDescent="0.25">
      <c r="A103" s="76">
        <v>3401000</v>
      </c>
      <c r="B103" s="74" t="s">
        <v>88</v>
      </c>
      <c r="C103" s="75">
        <v>239746.48</v>
      </c>
    </row>
    <row r="104" spans="1:3" x14ac:dyDescent="0.25">
      <c r="A104" s="76">
        <v>340100002</v>
      </c>
      <c r="B104" s="74" t="s">
        <v>89</v>
      </c>
      <c r="C104" s="75">
        <v>172294.2</v>
      </c>
    </row>
    <row r="105" spans="1:3" x14ac:dyDescent="0.25">
      <c r="A105" s="76">
        <v>340100003</v>
      </c>
      <c r="B105" s="74" t="s">
        <v>90</v>
      </c>
      <c r="C105" s="75">
        <v>23265.8</v>
      </c>
    </row>
    <row r="106" spans="1:3" x14ac:dyDescent="0.25">
      <c r="A106" s="76">
        <v>340100004</v>
      </c>
      <c r="B106" s="74" t="s">
        <v>91</v>
      </c>
      <c r="C106" s="75">
        <v>3875.01</v>
      </c>
    </row>
    <row r="107" spans="1:3" x14ac:dyDescent="0.25">
      <c r="A107" s="76">
        <v>340100005</v>
      </c>
      <c r="B107" s="74" t="s">
        <v>92</v>
      </c>
      <c r="C107" s="75">
        <v>8811.08</v>
      </c>
    </row>
    <row r="108" spans="1:3" x14ac:dyDescent="0.25">
      <c r="A108" s="76">
        <v>340100006</v>
      </c>
      <c r="B108" s="74" t="s">
        <v>93</v>
      </c>
      <c r="C108" s="75">
        <v>20604.28</v>
      </c>
    </row>
    <row r="109" spans="1:3" x14ac:dyDescent="0.25">
      <c r="A109" s="76">
        <v>340100007</v>
      </c>
      <c r="B109" s="74" t="s">
        <v>94</v>
      </c>
      <c r="C109" s="75">
        <v>10896.11</v>
      </c>
    </row>
    <row r="110" spans="1:3" x14ac:dyDescent="0.25">
      <c r="A110" s="76">
        <v>341</v>
      </c>
      <c r="B110" s="74" t="s">
        <v>159</v>
      </c>
      <c r="C110" s="74">
        <v>0</v>
      </c>
    </row>
    <row r="111" spans="1:3" x14ac:dyDescent="0.25">
      <c r="A111" s="76">
        <v>3410</v>
      </c>
      <c r="B111" s="74" t="s">
        <v>216</v>
      </c>
      <c r="C111" s="74">
        <v>0</v>
      </c>
    </row>
    <row r="112" spans="1:3" x14ac:dyDescent="0.25">
      <c r="A112" s="76">
        <v>3410000</v>
      </c>
      <c r="B112" s="74" t="s">
        <v>216</v>
      </c>
      <c r="C112" s="74">
        <v>0</v>
      </c>
    </row>
    <row r="113" spans="1:3" x14ac:dyDescent="0.25">
      <c r="A113" s="76">
        <v>341000000</v>
      </c>
      <c r="B113" s="74" t="s">
        <v>217</v>
      </c>
      <c r="C113" s="74">
        <v>0</v>
      </c>
    </row>
    <row r="114" spans="1:3" x14ac:dyDescent="0.25">
      <c r="A114" s="76">
        <v>4</v>
      </c>
      <c r="B114" s="74" t="s">
        <v>95</v>
      </c>
      <c r="C114" s="75">
        <v>17237.71</v>
      </c>
    </row>
    <row r="115" spans="1:3" x14ac:dyDescent="0.25">
      <c r="A115" s="76">
        <v>41</v>
      </c>
      <c r="B115" s="74" t="s">
        <v>96</v>
      </c>
      <c r="C115" s="75">
        <v>4793.54</v>
      </c>
    </row>
    <row r="116" spans="1:3" x14ac:dyDescent="0.25">
      <c r="A116" s="76">
        <v>410</v>
      </c>
      <c r="B116" s="74" t="s">
        <v>97</v>
      </c>
      <c r="C116" s="74">
        <v>678</v>
      </c>
    </row>
    <row r="117" spans="1:3" x14ac:dyDescent="0.25">
      <c r="A117" s="76">
        <v>4101</v>
      </c>
      <c r="B117" s="74" t="s">
        <v>98</v>
      </c>
      <c r="C117" s="74">
        <v>678</v>
      </c>
    </row>
    <row r="118" spans="1:3" x14ac:dyDescent="0.25">
      <c r="A118" s="76">
        <v>4101020</v>
      </c>
      <c r="B118" s="74" t="s">
        <v>99</v>
      </c>
      <c r="C118" s="74">
        <v>678</v>
      </c>
    </row>
    <row r="119" spans="1:3" x14ac:dyDescent="0.25">
      <c r="A119" s="76">
        <v>410102000</v>
      </c>
      <c r="B119" s="74" t="s">
        <v>99</v>
      </c>
      <c r="C119" s="74">
        <v>678</v>
      </c>
    </row>
    <row r="120" spans="1:3" x14ac:dyDescent="0.25">
      <c r="A120" s="76">
        <v>412</v>
      </c>
      <c r="B120" s="74" t="s">
        <v>100</v>
      </c>
      <c r="C120" s="75">
        <v>4091.74</v>
      </c>
    </row>
    <row r="121" spans="1:3" x14ac:dyDescent="0.25">
      <c r="A121" s="76">
        <v>4122</v>
      </c>
      <c r="B121" s="74" t="s">
        <v>101</v>
      </c>
      <c r="C121" s="75">
        <v>2400.2600000000002</v>
      </c>
    </row>
    <row r="122" spans="1:3" x14ac:dyDescent="0.25">
      <c r="A122" s="76">
        <v>4122020</v>
      </c>
      <c r="B122" s="74" t="s">
        <v>102</v>
      </c>
      <c r="C122" s="74">
        <v>9.94</v>
      </c>
    </row>
    <row r="123" spans="1:3" x14ac:dyDescent="0.25">
      <c r="A123" s="76">
        <v>412202001</v>
      </c>
      <c r="B123" s="74" t="s">
        <v>103</v>
      </c>
      <c r="C123" s="74">
        <v>9.94</v>
      </c>
    </row>
    <row r="124" spans="1:3" x14ac:dyDescent="0.25">
      <c r="A124" s="76">
        <v>4122030</v>
      </c>
      <c r="B124" s="74" t="s">
        <v>104</v>
      </c>
      <c r="C124" s="74">
        <v>452</v>
      </c>
    </row>
    <row r="125" spans="1:3" x14ac:dyDescent="0.25">
      <c r="A125" s="76">
        <v>412203000</v>
      </c>
      <c r="B125" s="74" t="s">
        <v>104</v>
      </c>
      <c r="C125" s="74">
        <v>452</v>
      </c>
    </row>
    <row r="126" spans="1:3" x14ac:dyDescent="0.25">
      <c r="A126" s="76">
        <v>4122040</v>
      </c>
      <c r="B126" s="74" t="s">
        <v>105</v>
      </c>
      <c r="C126" s="74">
        <v>135.6</v>
      </c>
    </row>
    <row r="127" spans="1:3" x14ac:dyDescent="0.25">
      <c r="A127" s="76">
        <v>412204000</v>
      </c>
      <c r="B127" s="74" t="s">
        <v>105</v>
      </c>
      <c r="C127" s="74">
        <v>135.6</v>
      </c>
    </row>
    <row r="128" spans="1:3" x14ac:dyDescent="0.25">
      <c r="A128" s="76">
        <v>4122060</v>
      </c>
      <c r="B128" s="74" t="s">
        <v>106</v>
      </c>
      <c r="C128" s="74">
        <v>0</v>
      </c>
    </row>
    <row r="129" spans="1:3" x14ac:dyDescent="0.25">
      <c r="A129" s="76">
        <v>412206000</v>
      </c>
      <c r="B129" s="74" t="s">
        <v>106</v>
      </c>
      <c r="C129" s="74">
        <v>0</v>
      </c>
    </row>
    <row r="130" spans="1:3" x14ac:dyDescent="0.25">
      <c r="A130" s="76">
        <v>4122080</v>
      </c>
      <c r="B130" s="74" t="s">
        <v>107</v>
      </c>
      <c r="C130" s="74">
        <v>847.5</v>
      </c>
    </row>
    <row r="131" spans="1:3" x14ac:dyDescent="0.25">
      <c r="A131" s="76">
        <v>412208001</v>
      </c>
      <c r="B131" s="74" t="s">
        <v>108</v>
      </c>
      <c r="C131" s="74">
        <v>583.84</v>
      </c>
    </row>
    <row r="132" spans="1:3" x14ac:dyDescent="0.25">
      <c r="A132" s="76">
        <v>412208002</v>
      </c>
      <c r="B132" s="74" t="s">
        <v>109</v>
      </c>
      <c r="C132" s="74">
        <v>169.5</v>
      </c>
    </row>
    <row r="133" spans="1:3" x14ac:dyDescent="0.25">
      <c r="A133" s="76">
        <v>412208003</v>
      </c>
      <c r="B133" s="74" t="s">
        <v>110</v>
      </c>
      <c r="C133" s="74">
        <v>94.16</v>
      </c>
    </row>
    <row r="134" spans="1:3" x14ac:dyDescent="0.25">
      <c r="A134" s="76">
        <v>4122090</v>
      </c>
      <c r="B134" s="74" t="s">
        <v>111</v>
      </c>
      <c r="C134" s="74">
        <v>955.22</v>
      </c>
    </row>
    <row r="135" spans="1:3" x14ac:dyDescent="0.25">
      <c r="A135" s="76">
        <v>412209000</v>
      </c>
      <c r="B135" s="74" t="s">
        <v>111</v>
      </c>
      <c r="C135" s="74">
        <v>955.22</v>
      </c>
    </row>
    <row r="136" spans="1:3" x14ac:dyDescent="0.25">
      <c r="A136" s="76">
        <v>4123</v>
      </c>
      <c r="B136" s="74" t="s">
        <v>207</v>
      </c>
      <c r="C136" s="74">
        <v>0</v>
      </c>
    </row>
    <row r="137" spans="1:3" x14ac:dyDescent="0.25">
      <c r="A137" s="76">
        <v>4123030</v>
      </c>
      <c r="B137" s="74" t="s">
        <v>208</v>
      </c>
      <c r="C137" s="74">
        <v>0</v>
      </c>
    </row>
    <row r="138" spans="1:3" x14ac:dyDescent="0.25">
      <c r="A138" s="76">
        <v>412303000</v>
      </c>
      <c r="B138" s="74" t="s">
        <v>209</v>
      </c>
      <c r="C138" s="74">
        <v>0</v>
      </c>
    </row>
    <row r="139" spans="1:3" x14ac:dyDescent="0.25">
      <c r="A139" s="76">
        <v>4124</v>
      </c>
      <c r="B139" s="74" t="s">
        <v>112</v>
      </c>
      <c r="C139" s="75">
        <v>1691.48</v>
      </c>
    </row>
    <row r="140" spans="1:3" x14ac:dyDescent="0.25">
      <c r="A140" s="76">
        <v>4124000</v>
      </c>
      <c r="B140" s="74" t="s">
        <v>12</v>
      </c>
      <c r="C140" s="75">
        <v>1020</v>
      </c>
    </row>
    <row r="141" spans="1:3" x14ac:dyDescent="0.25">
      <c r="A141" s="76">
        <v>412400000</v>
      </c>
      <c r="B141" s="74" t="s">
        <v>12</v>
      </c>
      <c r="C141" s="75">
        <v>1020</v>
      </c>
    </row>
    <row r="142" spans="1:3" x14ac:dyDescent="0.25">
      <c r="A142" s="76">
        <v>4124020</v>
      </c>
      <c r="B142" s="74" t="s">
        <v>113</v>
      </c>
      <c r="C142" s="74">
        <v>671.48</v>
      </c>
    </row>
    <row r="143" spans="1:3" x14ac:dyDescent="0.25">
      <c r="A143" s="76">
        <v>412402000</v>
      </c>
      <c r="B143" s="74" t="s">
        <v>113</v>
      </c>
      <c r="C143" s="74">
        <v>671.48</v>
      </c>
    </row>
    <row r="144" spans="1:3" x14ac:dyDescent="0.25">
      <c r="A144" s="76">
        <v>413</v>
      </c>
      <c r="B144" s="74" t="s">
        <v>114</v>
      </c>
      <c r="C144" s="74">
        <v>23.8</v>
      </c>
    </row>
    <row r="145" spans="1:3" x14ac:dyDescent="0.25">
      <c r="A145" s="76">
        <v>4132</v>
      </c>
      <c r="B145" s="74" t="s">
        <v>115</v>
      </c>
      <c r="C145" s="74">
        <v>23.8</v>
      </c>
    </row>
    <row r="146" spans="1:3" x14ac:dyDescent="0.25">
      <c r="A146" s="76">
        <v>4132000</v>
      </c>
      <c r="B146" s="74" t="s">
        <v>116</v>
      </c>
      <c r="C146" s="74">
        <v>23.8</v>
      </c>
    </row>
    <row r="147" spans="1:3" x14ac:dyDescent="0.25">
      <c r="A147" s="76">
        <v>413200000</v>
      </c>
      <c r="B147" s="74" t="s">
        <v>116</v>
      </c>
      <c r="C147" s="74">
        <v>23.8</v>
      </c>
    </row>
    <row r="148" spans="1:3" x14ac:dyDescent="0.25">
      <c r="A148" s="76">
        <v>42</v>
      </c>
      <c r="B148" s="74" t="s">
        <v>117</v>
      </c>
      <c r="C148" s="75">
        <v>11917.69</v>
      </c>
    </row>
    <row r="149" spans="1:3" x14ac:dyDescent="0.25">
      <c r="A149" s="76">
        <v>425</v>
      </c>
      <c r="B149" s="74" t="s">
        <v>118</v>
      </c>
      <c r="C149" s="75">
        <v>11917.69</v>
      </c>
    </row>
    <row r="150" spans="1:3" x14ac:dyDescent="0.25">
      <c r="A150" s="76">
        <v>4250</v>
      </c>
      <c r="B150" s="74" t="s">
        <v>119</v>
      </c>
      <c r="C150" s="75">
        <v>11917.69</v>
      </c>
    </row>
    <row r="151" spans="1:3" x14ac:dyDescent="0.25">
      <c r="A151" s="76">
        <v>4250000</v>
      </c>
      <c r="B151" s="74" t="s">
        <v>120</v>
      </c>
      <c r="C151" s="75">
        <v>11917.69</v>
      </c>
    </row>
    <row r="152" spans="1:3" x14ac:dyDescent="0.25">
      <c r="A152" s="76">
        <v>425000000</v>
      </c>
      <c r="B152" s="74" t="s">
        <v>120</v>
      </c>
      <c r="C152" s="75">
        <v>11917.69</v>
      </c>
    </row>
    <row r="153" spans="1:3" x14ac:dyDescent="0.25">
      <c r="A153" s="76">
        <v>4250010</v>
      </c>
      <c r="B153" s="74" t="s">
        <v>121</v>
      </c>
      <c r="C153" s="74">
        <v>0</v>
      </c>
    </row>
    <row r="154" spans="1:3" x14ac:dyDescent="0.25">
      <c r="A154" s="76">
        <v>425001000</v>
      </c>
      <c r="B154" s="74" t="s">
        <v>121</v>
      </c>
      <c r="C154" s="74">
        <v>0</v>
      </c>
    </row>
    <row r="155" spans="1:3" x14ac:dyDescent="0.25">
      <c r="A155" s="76">
        <v>43</v>
      </c>
      <c r="B155" s="74" t="s">
        <v>122</v>
      </c>
      <c r="C155" s="74">
        <v>0</v>
      </c>
    </row>
    <row r="156" spans="1:3" x14ac:dyDescent="0.25">
      <c r="A156" s="76">
        <v>430</v>
      </c>
      <c r="B156" s="74" t="s">
        <v>122</v>
      </c>
      <c r="C156" s="74">
        <v>0</v>
      </c>
    </row>
    <row r="157" spans="1:3" x14ac:dyDescent="0.25">
      <c r="A157" s="76">
        <v>4300</v>
      </c>
      <c r="B157" s="74" t="s">
        <v>122</v>
      </c>
      <c r="C157" s="74">
        <v>0</v>
      </c>
    </row>
    <row r="158" spans="1:3" x14ac:dyDescent="0.25">
      <c r="A158" s="76">
        <v>4300030</v>
      </c>
      <c r="B158" s="74" t="s">
        <v>123</v>
      </c>
      <c r="C158" s="74">
        <v>0</v>
      </c>
    </row>
    <row r="159" spans="1:3" x14ac:dyDescent="0.25">
      <c r="A159" s="76">
        <v>430003000</v>
      </c>
      <c r="B159" s="74" t="s">
        <v>123</v>
      </c>
      <c r="C159" s="74">
        <v>0</v>
      </c>
    </row>
    <row r="160" spans="1:3" x14ac:dyDescent="0.25">
      <c r="A160" s="76">
        <v>44</v>
      </c>
      <c r="B160" s="74" t="s">
        <v>17</v>
      </c>
      <c r="C160" s="74">
        <v>526.48</v>
      </c>
    </row>
    <row r="161" spans="1:3" x14ac:dyDescent="0.25">
      <c r="A161" s="76">
        <v>440</v>
      </c>
      <c r="B161" s="74" t="s">
        <v>17</v>
      </c>
      <c r="C161" s="74">
        <v>526.48</v>
      </c>
    </row>
    <row r="162" spans="1:3" x14ac:dyDescent="0.25">
      <c r="A162" s="76">
        <v>4400</v>
      </c>
      <c r="B162" s="74" t="s">
        <v>17</v>
      </c>
      <c r="C162" s="74">
        <v>526.48</v>
      </c>
    </row>
    <row r="163" spans="1:3" x14ac:dyDescent="0.25">
      <c r="A163" s="76">
        <v>4400000</v>
      </c>
      <c r="B163" s="74" t="s">
        <v>17</v>
      </c>
      <c r="C163" s="74">
        <v>526.48</v>
      </c>
    </row>
    <row r="164" spans="1:3" x14ac:dyDescent="0.25">
      <c r="A164" s="76">
        <v>440000000</v>
      </c>
      <c r="B164" s="74" t="s">
        <v>17</v>
      </c>
      <c r="C164" s="74">
        <v>526.48</v>
      </c>
    </row>
    <row r="165" spans="1:3" x14ac:dyDescent="0.25">
      <c r="A165" s="76">
        <v>5</v>
      </c>
      <c r="B165" s="74" t="s">
        <v>20</v>
      </c>
      <c r="C165" s="75">
        <v>-18793.36</v>
      </c>
    </row>
    <row r="166" spans="1:3" x14ac:dyDescent="0.25">
      <c r="A166" s="76">
        <v>52</v>
      </c>
      <c r="B166" s="74" t="s">
        <v>124</v>
      </c>
      <c r="C166" s="75">
        <v>-18793.36</v>
      </c>
    </row>
    <row r="167" spans="1:3" x14ac:dyDescent="0.25">
      <c r="A167" s="76">
        <v>521</v>
      </c>
      <c r="B167" s="74" t="s">
        <v>125</v>
      </c>
      <c r="C167" s="74">
        <v>0</v>
      </c>
    </row>
    <row r="168" spans="1:3" x14ac:dyDescent="0.25">
      <c r="A168" s="76">
        <v>5210</v>
      </c>
      <c r="B168" s="74" t="s">
        <v>126</v>
      </c>
      <c r="C168" s="74">
        <v>0</v>
      </c>
    </row>
    <row r="169" spans="1:3" x14ac:dyDescent="0.25">
      <c r="A169" s="76">
        <v>5210010</v>
      </c>
      <c r="B169" s="74" t="s">
        <v>127</v>
      </c>
      <c r="C169" s="74">
        <v>0</v>
      </c>
    </row>
    <row r="170" spans="1:3" x14ac:dyDescent="0.25">
      <c r="A170" s="76">
        <v>521001000</v>
      </c>
      <c r="B170" s="74" t="s">
        <v>128</v>
      </c>
      <c r="C170" s="74">
        <v>0</v>
      </c>
    </row>
    <row r="171" spans="1:3" x14ac:dyDescent="0.25">
      <c r="A171" s="76">
        <v>524</v>
      </c>
      <c r="B171" s="74" t="s">
        <v>129</v>
      </c>
      <c r="C171" s="75">
        <v>-18793.36</v>
      </c>
    </row>
    <row r="172" spans="1:3" x14ac:dyDescent="0.25">
      <c r="A172" s="76">
        <v>5240</v>
      </c>
      <c r="B172" s="74" t="s">
        <v>129</v>
      </c>
      <c r="C172" s="75">
        <v>-18793.36</v>
      </c>
    </row>
    <row r="173" spans="1:3" x14ac:dyDescent="0.25">
      <c r="A173" s="76">
        <v>5240000</v>
      </c>
      <c r="B173" s="74" t="s">
        <v>129</v>
      </c>
      <c r="C173" s="75">
        <v>-18793.36</v>
      </c>
    </row>
    <row r="174" spans="1:3" x14ac:dyDescent="0.25">
      <c r="A174" s="76">
        <v>524000001</v>
      </c>
      <c r="B174" s="74" t="s">
        <v>130</v>
      </c>
      <c r="C174" s="74">
        <v>-564.21</v>
      </c>
    </row>
    <row r="175" spans="1:3" x14ac:dyDescent="0.25">
      <c r="A175" s="76">
        <v>524000002</v>
      </c>
      <c r="B175" s="74" t="s">
        <v>131</v>
      </c>
      <c r="C175" s="75">
        <v>-18229.150000000001</v>
      </c>
    </row>
    <row r="176" spans="1:3" x14ac:dyDescent="0.25">
      <c r="A176" s="76">
        <v>6</v>
      </c>
      <c r="B176" s="74" t="s">
        <v>132</v>
      </c>
      <c r="C176" s="75">
        <v>114285.71</v>
      </c>
    </row>
    <row r="177" spans="1:3" x14ac:dyDescent="0.25">
      <c r="A177" s="76">
        <v>61</v>
      </c>
      <c r="B177" s="74" t="s">
        <v>133</v>
      </c>
      <c r="C177" s="75">
        <v>114285.71</v>
      </c>
    </row>
    <row r="178" spans="1:3" x14ac:dyDescent="0.25">
      <c r="A178" s="76">
        <v>610</v>
      </c>
      <c r="B178" s="74" t="s">
        <v>134</v>
      </c>
      <c r="C178" s="75">
        <v>114285.71</v>
      </c>
    </row>
    <row r="179" spans="1:3" x14ac:dyDescent="0.25">
      <c r="A179" s="76">
        <v>6100</v>
      </c>
      <c r="B179" s="74" t="s">
        <v>135</v>
      </c>
      <c r="C179" s="75">
        <v>114285.71</v>
      </c>
    </row>
    <row r="180" spans="1:3" x14ac:dyDescent="0.25">
      <c r="A180" s="76">
        <v>6100000</v>
      </c>
      <c r="B180" s="74" t="s">
        <v>135</v>
      </c>
      <c r="C180" s="75">
        <v>114285.71</v>
      </c>
    </row>
    <row r="181" spans="1:3" x14ac:dyDescent="0.25">
      <c r="A181" s="76">
        <v>610000001</v>
      </c>
      <c r="B181" s="74" t="s">
        <v>136</v>
      </c>
      <c r="C181" s="75">
        <v>114285.71</v>
      </c>
    </row>
    <row r="182" spans="1:3" x14ac:dyDescent="0.25">
      <c r="A182" s="76">
        <v>7</v>
      </c>
      <c r="B182" s="74" t="s">
        <v>137</v>
      </c>
      <c r="C182" s="75">
        <v>-114285.71</v>
      </c>
    </row>
    <row r="183" spans="1:3" x14ac:dyDescent="0.25">
      <c r="A183" s="76">
        <v>71</v>
      </c>
      <c r="B183" s="74" t="s">
        <v>138</v>
      </c>
      <c r="C183" s="75">
        <v>-114285.71</v>
      </c>
    </row>
    <row r="184" spans="1:3" x14ac:dyDescent="0.25">
      <c r="A184" s="76">
        <v>710</v>
      </c>
      <c r="B184" s="74" t="s">
        <v>139</v>
      </c>
      <c r="C184" s="75">
        <v>-114285.71</v>
      </c>
    </row>
    <row r="185" spans="1:3" x14ac:dyDescent="0.25">
      <c r="A185" s="76">
        <v>7101</v>
      </c>
      <c r="B185" s="74" t="s">
        <v>140</v>
      </c>
      <c r="C185" s="75">
        <v>-114285.71</v>
      </c>
    </row>
    <row r="186" spans="1:3" x14ac:dyDescent="0.25">
      <c r="A186" s="76">
        <v>7101000</v>
      </c>
      <c r="B186" s="74" t="s">
        <v>140</v>
      </c>
      <c r="C186" s="75">
        <v>-114285.71</v>
      </c>
    </row>
    <row r="187" spans="1:3" x14ac:dyDescent="0.25">
      <c r="A187" s="76">
        <v>710100003</v>
      </c>
      <c r="B187" s="74" t="s">
        <v>141</v>
      </c>
      <c r="C187" s="75">
        <v>-114285.71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4"/>
  <sheetViews>
    <sheetView topLeftCell="A54" zoomScale="80" zoomScaleNormal="80" workbookViewId="0">
      <selection activeCell="D2" sqref="D2:G104"/>
    </sheetView>
  </sheetViews>
  <sheetFormatPr baseColWidth="10" defaultRowHeight="15" x14ac:dyDescent="0.25"/>
  <cols>
    <col min="1" max="1" width="7" style="16" customWidth="1"/>
    <col min="2" max="2" width="8.140625" style="16" customWidth="1"/>
    <col min="3" max="3" width="5.28515625" style="16" customWidth="1"/>
    <col min="4" max="4" width="92" style="16" customWidth="1"/>
    <col min="5" max="5" width="6.28515625" style="16" customWidth="1"/>
    <col min="6" max="6" width="13.85546875" style="16" bestFit="1" customWidth="1"/>
    <col min="7" max="7" width="14.140625" style="16" bestFit="1" customWidth="1"/>
    <col min="8" max="16384" width="11.42578125" style="16"/>
  </cols>
  <sheetData>
    <row r="1" spans="2:7" ht="7.5" customHeight="1" x14ac:dyDescent="0.25"/>
    <row r="2" spans="2:7" ht="18" x14ac:dyDescent="0.25">
      <c r="B2" s="17"/>
      <c r="C2" s="17"/>
      <c r="D2" s="18" t="s">
        <v>175</v>
      </c>
      <c r="E2" s="19"/>
      <c r="F2" s="17"/>
      <c r="G2" s="20"/>
    </row>
    <row r="3" spans="2:7" ht="18" x14ac:dyDescent="0.25">
      <c r="B3" s="17"/>
      <c r="C3" s="17"/>
      <c r="D3" s="18" t="s">
        <v>142</v>
      </c>
      <c r="E3" s="19"/>
      <c r="F3" s="17"/>
      <c r="G3" s="20"/>
    </row>
    <row r="4" spans="2:7" ht="18" x14ac:dyDescent="0.25">
      <c r="B4" s="17"/>
      <c r="C4" s="17"/>
      <c r="D4" s="18" t="s">
        <v>143</v>
      </c>
      <c r="E4" s="19"/>
      <c r="F4" s="17"/>
      <c r="G4" s="20"/>
    </row>
    <row r="5" spans="2:7" ht="18" x14ac:dyDescent="0.25">
      <c r="B5" s="17"/>
      <c r="C5" s="17"/>
      <c r="D5" s="21" t="s">
        <v>222</v>
      </c>
      <c r="E5" s="19"/>
      <c r="F5" s="17"/>
      <c r="G5" s="20"/>
    </row>
    <row r="6" spans="2:7" ht="18" x14ac:dyDescent="0.25">
      <c r="B6" s="17"/>
      <c r="C6" s="17"/>
      <c r="D6" s="21" t="s">
        <v>144</v>
      </c>
      <c r="E6" s="19"/>
      <c r="F6" s="17"/>
      <c r="G6" s="20"/>
    </row>
    <row r="7" spans="2:7" x14ac:dyDescent="0.25">
      <c r="B7" s="17"/>
      <c r="C7" s="17"/>
      <c r="D7" s="17"/>
      <c r="E7" s="22"/>
      <c r="F7" s="17"/>
      <c r="G7" s="20"/>
    </row>
    <row r="8" spans="2:7" x14ac:dyDescent="0.25">
      <c r="B8" s="17"/>
      <c r="C8" s="17"/>
      <c r="D8" s="20" t="s">
        <v>8</v>
      </c>
      <c r="E8" s="22"/>
      <c r="F8" s="17"/>
      <c r="G8" s="17"/>
    </row>
    <row r="9" spans="2:7" x14ac:dyDescent="0.25">
      <c r="B9" s="17">
        <v>11</v>
      </c>
      <c r="C9" s="17"/>
      <c r="D9" s="20" t="s">
        <v>145</v>
      </c>
      <c r="E9" s="22"/>
      <c r="F9" s="17"/>
      <c r="G9" s="23">
        <f>SUM(F11:F18)</f>
        <v>3276309.3400000003</v>
      </c>
    </row>
    <row r="10" spans="2:7" x14ac:dyDescent="0.25">
      <c r="B10" s="17"/>
      <c r="C10" s="17"/>
      <c r="D10" s="17"/>
      <c r="E10" s="22"/>
      <c r="F10" s="17"/>
      <c r="G10" s="17"/>
    </row>
    <row r="11" spans="2:7" x14ac:dyDescent="0.25">
      <c r="B11" s="17">
        <v>111</v>
      </c>
      <c r="C11" s="17"/>
      <c r="D11" s="17" t="s">
        <v>23</v>
      </c>
      <c r="E11" s="22"/>
      <c r="F11" s="24">
        <f>IFERROR(VLOOKUP(B11,'CUSCATLAN SV INVERSIONES'!$B$6:$E$192,3,FALSE),0)</f>
        <v>3247036.41</v>
      </c>
      <c r="G11" s="17"/>
    </row>
    <row r="12" spans="2:7" x14ac:dyDescent="0.25">
      <c r="B12" s="17">
        <v>112</v>
      </c>
      <c r="C12" s="17"/>
      <c r="D12" s="25" t="s">
        <v>146</v>
      </c>
      <c r="E12" s="22"/>
      <c r="F12" s="24">
        <f>IFERROR(VLOOKUP(B12,'CUSCATLAN SV INVERSIONES'!$B$6:$E$192,3,FALSE),0)</f>
        <v>0</v>
      </c>
      <c r="G12" s="17"/>
    </row>
    <row r="13" spans="2:7" x14ac:dyDescent="0.25">
      <c r="B13" s="17">
        <v>113</v>
      </c>
      <c r="C13" s="17"/>
      <c r="D13" s="17" t="s">
        <v>147</v>
      </c>
      <c r="E13" s="22"/>
      <c r="F13" s="24">
        <f>IFERROR(VLOOKUP(B13,'CUSCATLAN SV INVERSIONES'!$B$6:$E$192,3,FALSE),0)</f>
        <v>0</v>
      </c>
      <c r="G13" s="17"/>
    </row>
    <row r="14" spans="2:7" x14ac:dyDescent="0.25">
      <c r="B14" s="17">
        <v>114</v>
      </c>
      <c r="C14" s="17"/>
      <c r="D14" s="17" t="s">
        <v>148</v>
      </c>
      <c r="E14" s="22"/>
      <c r="F14" s="24">
        <f>IFERROR(VLOOKUP(B14,'CUSCATLAN SV INVERSIONES'!$B$6:$E$192,3,FALSE),0)</f>
        <v>0</v>
      </c>
      <c r="G14" s="17"/>
    </row>
    <row r="15" spans="2:7" x14ac:dyDescent="0.25">
      <c r="B15" s="17">
        <v>115</v>
      </c>
      <c r="C15" s="17"/>
      <c r="D15" s="17" t="s">
        <v>149</v>
      </c>
      <c r="E15" s="22"/>
      <c r="F15" s="24">
        <f>IFERROR(VLOOKUP(B15,'CUSCATLAN SV INVERSIONES'!$B$6:$E$192,3,FALSE),0)</f>
        <v>0</v>
      </c>
      <c r="G15" s="17"/>
    </row>
    <row r="16" spans="2:7" x14ac:dyDescent="0.25">
      <c r="B16" s="17">
        <v>116</v>
      </c>
      <c r="C16" s="17"/>
      <c r="D16" s="17" t="s">
        <v>31</v>
      </c>
      <c r="E16" s="22"/>
      <c r="F16" s="24">
        <f>IFERROR(VLOOKUP(B16,'CUSCATLAN SV INVERSIONES'!$B$6:$E$192,3,FALSE),0)</f>
        <v>0</v>
      </c>
      <c r="G16" s="17"/>
    </row>
    <row r="17" spans="2:7" x14ac:dyDescent="0.25">
      <c r="B17" s="17">
        <v>117</v>
      </c>
      <c r="C17" s="17"/>
      <c r="D17" s="17" t="s">
        <v>33</v>
      </c>
      <c r="E17" s="22"/>
      <c r="F17" s="24">
        <f>IFERROR(VLOOKUP(B17,'CUSCATLAN SV INVERSIONES'!$B$6:$E$192,3,FALSE),0)</f>
        <v>29272.93</v>
      </c>
      <c r="G17" s="17"/>
    </row>
    <row r="18" spans="2:7" x14ac:dyDescent="0.25">
      <c r="B18" s="17">
        <v>118</v>
      </c>
      <c r="C18" s="17"/>
      <c r="D18" s="17" t="s">
        <v>16</v>
      </c>
      <c r="E18" s="26"/>
      <c r="F18" s="27">
        <f>IFERROR(VLOOKUP(B18,'CUSCATLAN SV INVERSIONES'!$B$6:$E$192,3,FALSE),0)</f>
        <v>0</v>
      </c>
      <c r="G18" s="28"/>
    </row>
    <row r="19" spans="2:7" x14ac:dyDescent="0.25">
      <c r="B19" s="17"/>
      <c r="C19" s="17"/>
      <c r="D19" s="17"/>
      <c r="E19" s="22"/>
      <c r="F19" s="17"/>
      <c r="G19" s="17"/>
    </row>
    <row r="20" spans="2:7" x14ac:dyDescent="0.25">
      <c r="B20" s="17">
        <v>12</v>
      </c>
      <c r="C20" s="17"/>
      <c r="D20" s="20" t="s">
        <v>150</v>
      </c>
      <c r="E20" s="22"/>
      <c r="F20" s="17"/>
      <c r="G20" s="23">
        <f>SUM(F22:F25)</f>
        <v>1576.42</v>
      </c>
    </row>
    <row r="21" spans="2:7" x14ac:dyDescent="0.25">
      <c r="B21" s="17"/>
      <c r="C21" s="17"/>
      <c r="D21" s="17"/>
      <c r="E21" s="22"/>
      <c r="F21" s="17"/>
      <c r="G21" s="17"/>
    </row>
    <row r="22" spans="2:7" x14ac:dyDescent="0.25">
      <c r="B22" s="17">
        <v>120</v>
      </c>
      <c r="C22" s="17"/>
      <c r="D22" s="17" t="s">
        <v>151</v>
      </c>
      <c r="E22" s="22"/>
      <c r="F22" s="24">
        <f>IFERROR(VLOOKUP(B22,'CUSCATLAN SV INVERSIONES'!$B$6:$E$192,3,FALSE),0)</f>
        <v>0</v>
      </c>
      <c r="G22" s="17"/>
    </row>
    <row r="23" spans="2:7" x14ac:dyDescent="0.25">
      <c r="B23" s="17">
        <v>121</v>
      </c>
      <c r="C23" s="17"/>
      <c r="D23" s="17" t="s">
        <v>152</v>
      </c>
      <c r="E23" s="22"/>
      <c r="F23" s="24">
        <f>IFERROR(VLOOKUP(B23,'CUSCATLAN SV INVERSIONES'!$B$6:$E$192,3,FALSE),0)</f>
        <v>0</v>
      </c>
      <c r="G23" s="17"/>
    </row>
    <row r="24" spans="2:7" x14ac:dyDescent="0.25">
      <c r="B24" s="17">
        <v>123</v>
      </c>
      <c r="C24" s="17"/>
      <c r="D24" s="17" t="s">
        <v>44</v>
      </c>
      <c r="E24" s="22"/>
      <c r="F24" s="24">
        <f>IFERROR(VLOOKUP(B24,'CUSCATLAN SV INVERSIONES'!$B$6:$E$192,3,FALSE),0)</f>
        <v>5.03</v>
      </c>
      <c r="G24" s="17"/>
    </row>
    <row r="25" spans="2:7" x14ac:dyDescent="0.25">
      <c r="B25" s="17">
        <v>126</v>
      </c>
      <c r="C25" s="17"/>
      <c r="D25" s="17" t="s">
        <v>48</v>
      </c>
      <c r="E25" s="22"/>
      <c r="F25" s="24">
        <f>IFERROR(VLOOKUP(B25,'CUSCATLAN SV INVERSIONES'!$B$6:$E$192,3,FALSE),0)</f>
        <v>1571.39</v>
      </c>
      <c r="G25" s="17"/>
    </row>
    <row r="26" spans="2:7" x14ac:dyDescent="0.25">
      <c r="B26" s="17"/>
      <c r="C26" s="17"/>
      <c r="D26" s="17"/>
      <c r="E26" s="26"/>
      <c r="F26" s="27"/>
      <c r="G26" s="28"/>
    </row>
    <row r="27" spans="2:7" ht="15.75" thickBot="1" x14ac:dyDescent="0.3">
      <c r="B27" s="17"/>
      <c r="C27" s="17"/>
      <c r="D27" s="20" t="s">
        <v>153</v>
      </c>
      <c r="E27" s="22"/>
      <c r="F27" s="17"/>
      <c r="G27" s="31">
        <f>+G9+G20</f>
        <v>3277885.7600000002</v>
      </c>
    </row>
    <row r="28" spans="2:7" ht="15.75" thickTop="1" x14ac:dyDescent="0.25">
      <c r="B28" s="17"/>
      <c r="C28" s="17"/>
      <c r="D28" s="17"/>
      <c r="E28" s="22"/>
      <c r="F28" s="17"/>
      <c r="G28" s="17"/>
    </row>
    <row r="29" spans="2:7" x14ac:dyDescent="0.25">
      <c r="B29" s="17"/>
      <c r="C29" s="17"/>
      <c r="D29" s="17"/>
      <c r="E29" s="22"/>
      <c r="F29" s="17"/>
      <c r="G29" s="17"/>
    </row>
    <row r="30" spans="2:7" x14ac:dyDescent="0.25">
      <c r="B30" s="17"/>
      <c r="C30" s="17"/>
      <c r="D30" s="17"/>
      <c r="E30" s="22"/>
      <c r="F30" s="17"/>
      <c r="G30" s="17"/>
    </row>
    <row r="31" spans="2:7" x14ac:dyDescent="0.25">
      <c r="B31" s="17">
        <v>21</v>
      </c>
      <c r="C31" s="17"/>
      <c r="D31" s="20" t="s">
        <v>145</v>
      </c>
      <c r="E31" s="22"/>
      <c r="F31" s="17"/>
      <c r="G31" s="23">
        <f>SUM(F33:F36)</f>
        <v>2065582.68</v>
      </c>
    </row>
    <row r="32" spans="2:7" x14ac:dyDescent="0.25">
      <c r="B32" s="17"/>
      <c r="C32" s="17"/>
      <c r="D32" s="17"/>
      <c r="E32" s="22"/>
      <c r="F32" s="17"/>
      <c r="G32" s="17"/>
    </row>
    <row r="33" spans="2:7" x14ac:dyDescent="0.25">
      <c r="B33" s="17">
        <v>212</v>
      </c>
      <c r="C33" s="17"/>
      <c r="D33" s="17" t="s">
        <v>51</v>
      </c>
      <c r="E33" s="22"/>
      <c r="F33" s="24">
        <f>-IFERROR(VLOOKUP(B33,'CUSCATLAN SV INVERSIONES'!$B$6:$E$192,3,FALSE),0)</f>
        <v>7045.88</v>
      </c>
      <c r="G33" s="17"/>
    </row>
    <row r="34" spans="2:7" x14ac:dyDescent="0.25">
      <c r="B34" s="17">
        <v>213</v>
      </c>
      <c r="C34" s="17"/>
      <c r="D34" s="17" t="s">
        <v>55</v>
      </c>
      <c r="E34" s="22"/>
      <c r="F34" s="24">
        <f>-IFERROR(VLOOKUP(B34,'CUSCATLAN SV INVERSIONES'!$B$6:$E$192,3,FALSE),0)</f>
        <v>53059.4</v>
      </c>
      <c r="G34" s="17"/>
    </row>
    <row r="35" spans="2:7" x14ac:dyDescent="0.25">
      <c r="B35" s="17">
        <v>214</v>
      </c>
      <c r="C35" s="17"/>
      <c r="D35" s="17" t="s">
        <v>68</v>
      </c>
      <c r="E35" s="17"/>
      <c r="F35" s="24">
        <f>-IFERROR(VLOOKUP(B35,'CUSCATLAN SV INVERSIONES'!$B$6:$E$192,3,FALSE),0)</f>
        <v>2000159.24</v>
      </c>
      <c r="G35" s="17"/>
    </row>
    <row r="36" spans="2:7" x14ac:dyDescent="0.25">
      <c r="B36" s="17">
        <v>215</v>
      </c>
      <c r="C36" s="17"/>
      <c r="D36" s="17" t="s">
        <v>72</v>
      </c>
      <c r="E36" s="22"/>
      <c r="F36" s="24">
        <f>-IFERROR(VLOOKUP(B36,'CUSCATLAN SV INVERSIONES'!$B$6:$E$192,3,FALSE),0)</f>
        <v>5318.16</v>
      </c>
      <c r="G36" s="17"/>
    </row>
    <row r="37" spans="2:7" x14ac:dyDescent="0.25">
      <c r="B37" s="17"/>
      <c r="C37" s="17"/>
      <c r="D37" s="17"/>
      <c r="E37" s="22"/>
      <c r="F37" s="17"/>
      <c r="G37" s="17"/>
    </row>
    <row r="38" spans="2:7" x14ac:dyDescent="0.25">
      <c r="B38" s="17">
        <v>22</v>
      </c>
      <c r="C38" s="17"/>
      <c r="D38" s="20" t="s">
        <v>154</v>
      </c>
      <c r="E38" s="22"/>
      <c r="F38" s="17"/>
      <c r="G38" s="32">
        <f>SUM(F39:F41)</f>
        <v>0</v>
      </c>
    </row>
    <row r="39" spans="2:7" x14ac:dyDescent="0.25">
      <c r="B39" s="17"/>
      <c r="C39" s="17"/>
      <c r="D39" s="17"/>
      <c r="E39" s="22"/>
      <c r="F39" s="17"/>
      <c r="G39" s="17"/>
    </row>
    <row r="40" spans="2:7" x14ac:dyDescent="0.25">
      <c r="B40" s="17">
        <v>223</v>
      </c>
      <c r="C40" s="17"/>
      <c r="D40" s="17" t="s">
        <v>155</v>
      </c>
      <c r="E40" s="22"/>
      <c r="F40" s="24">
        <f>-IFERROR(VLOOKUP(B40,'CUSCATLAN SV INVERSIONES'!$B$6:$E$192,3,FALSE),0)</f>
        <v>0</v>
      </c>
      <c r="G40" s="17"/>
    </row>
    <row r="41" spans="2:7" x14ac:dyDescent="0.25">
      <c r="B41" s="17"/>
      <c r="C41" s="17"/>
      <c r="D41" s="17"/>
      <c r="E41" s="22"/>
      <c r="F41" s="17"/>
      <c r="G41" s="17"/>
    </row>
    <row r="42" spans="2:7" x14ac:dyDescent="0.25">
      <c r="B42" s="17"/>
      <c r="C42" s="17"/>
      <c r="D42" s="17"/>
      <c r="E42" s="22"/>
      <c r="F42" s="17"/>
      <c r="G42" s="17"/>
    </row>
    <row r="43" spans="2:7" x14ac:dyDescent="0.25">
      <c r="B43" s="17"/>
      <c r="C43" s="17"/>
      <c r="D43" s="20" t="s">
        <v>156</v>
      </c>
      <c r="E43" s="22"/>
      <c r="F43" s="17"/>
      <c r="G43" s="17"/>
    </row>
    <row r="44" spans="2:7" x14ac:dyDescent="0.25">
      <c r="B44" s="17"/>
      <c r="C44" s="17"/>
      <c r="D44" s="20" t="s">
        <v>19</v>
      </c>
      <c r="E44" s="22"/>
      <c r="F44" s="17"/>
      <c r="G44" s="23">
        <f>+F46</f>
        <v>690000</v>
      </c>
    </row>
    <row r="45" spans="2:7" x14ac:dyDescent="0.25">
      <c r="B45" s="17"/>
      <c r="C45" s="17"/>
      <c r="D45" s="17"/>
      <c r="E45" s="22"/>
      <c r="F45" s="17"/>
      <c r="G45" s="17"/>
    </row>
    <row r="46" spans="2:7" x14ac:dyDescent="0.25">
      <c r="B46" s="17">
        <v>310</v>
      </c>
      <c r="C46" s="17"/>
      <c r="D46" s="17" t="s">
        <v>10</v>
      </c>
      <c r="E46" s="22"/>
      <c r="F46" s="24">
        <f>-IFERROR(VLOOKUP(B46,'CUSCATLAN SV INVERSIONES'!$B$6:$E$192,3,FALSE),0)</f>
        <v>690000</v>
      </c>
      <c r="G46" s="17"/>
    </row>
    <row r="47" spans="2:7" x14ac:dyDescent="0.25">
      <c r="B47" s="17"/>
      <c r="C47" s="17"/>
      <c r="D47" s="17"/>
      <c r="E47" s="22"/>
      <c r="F47" s="17"/>
      <c r="G47" s="17"/>
    </row>
    <row r="48" spans="2:7" x14ac:dyDescent="0.25">
      <c r="B48" s="17"/>
      <c r="C48" s="17"/>
      <c r="D48" s="20" t="s">
        <v>157</v>
      </c>
      <c r="E48" s="22"/>
      <c r="F48" s="17"/>
      <c r="G48" s="23">
        <f>+F50</f>
        <v>137924.57</v>
      </c>
    </row>
    <row r="49" spans="2:7" x14ac:dyDescent="0.25">
      <c r="B49" s="17"/>
      <c r="C49" s="17"/>
      <c r="D49" s="17"/>
      <c r="E49" s="22"/>
      <c r="F49" s="17"/>
      <c r="G49" s="17"/>
    </row>
    <row r="50" spans="2:7" x14ac:dyDescent="0.25">
      <c r="B50" s="17">
        <v>320</v>
      </c>
      <c r="C50" s="17"/>
      <c r="D50" s="17" t="s">
        <v>77</v>
      </c>
      <c r="E50" s="22"/>
      <c r="F50" s="24">
        <f>-IFERROR(VLOOKUP(B50,'CUSCATLAN SV INVERSIONES'!$B$6:$E$192,3,FALSE),0)</f>
        <v>137924.57</v>
      </c>
      <c r="G50" s="17"/>
    </row>
    <row r="51" spans="2:7" x14ac:dyDescent="0.25">
      <c r="B51" s="17"/>
      <c r="C51" s="17"/>
      <c r="D51" s="17"/>
      <c r="E51" s="22"/>
      <c r="F51" s="17"/>
      <c r="G51" s="17"/>
    </row>
    <row r="52" spans="2:7" x14ac:dyDescent="0.25">
      <c r="B52" s="17">
        <v>33</v>
      </c>
      <c r="C52" s="17"/>
      <c r="D52" s="20" t="s">
        <v>158</v>
      </c>
      <c r="E52" s="22"/>
      <c r="F52" s="17"/>
      <c r="G52" s="33">
        <v>0</v>
      </c>
    </row>
    <row r="53" spans="2:7" x14ac:dyDescent="0.25">
      <c r="B53" s="17"/>
      <c r="C53" s="17"/>
      <c r="D53" s="20"/>
      <c r="E53" s="22"/>
      <c r="F53" s="17"/>
      <c r="G53" s="33"/>
    </row>
    <row r="54" spans="2:7" x14ac:dyDescent="0.25">
      <c r="B54" s="17">
        <v>34</v>
      </c>
      <c r="C54" s="17"/>
      <c r="D54" s="20" t="s">
        <v>78</v>
      </c>
      <c r="E54" s="22"/>
      <c r="F54" s="17"/>
      <c r="G54" s="23">
        <f>SUM(F56:F57)</f>
        <v>384378.51</v>
      </c>
    </row>
    <row r="55" spans="2:7" x14ac:dyDescent="0.25">
      <c r="B55" s="17"/>
      <c r="C55" s="17"/>
      <c r="D55" s="17"/>
      <c r="E55" s="22"/>
      <c r="F55" s="17"/>
      <c r="G55" s="17"/>
    </row>
    <row r="56" spans="2:7" x14ac:dyDescent="0.25">
      <c r="B56" s="17">
        <v>340</v>
      </c>
      <c r="C56" s="17"/>
      <c r="D56" s="17" t="s">
        <v>13</v>
      </c>
      <c r="E56" s="22"/>
      <c r="F56" s="24">
        <f>-IFERROR(VLOOKUP(B56,'CUSCATLAN SV INVERSIONES'!$B$6:$E$192,3,FALSE),0)</f>
        <v>382822.86</v>
      </c>
      <c r="G56" s="17"/>
    </row>
    <row r="57" spans="2:7" x14ac:dyDescent="0.25">
      <c r="B57" s="17">
        <v>341</v>
      </c>
      <c r="C57" s="17"/>
      <c r="D57" s="17" t="s">
        <v>159</v>
      </c>
      <c r="E57" s="22"/>
      <c r="F57" s="24">
        <f>'Estado Resultados SSF'!H60</f>
        <v>1555.6499999999992</v>
      </c>
      <c r="G57" s="17"/>
    </row>
    <row r="58" spans="2:7" x14ac:dyDescent="0.25">
      <c r="B58" s="17"/>
      <c r="C58" s="17"/>
      <c r="D58" s="17"/>
      <c r="E58" s="26"/>
      <c r="F58" s="28"/>
      <c r="G58" s="28"/>
    </row>
    <row r="59" spans="2:7" ht="15.75" thickBot="1" x14ac:dyDescent="0.3">
      <c r="B59" s="17"/>
      <c r="C59" s="17"/>
      <c r="D59" s="20" t="s">
        <v>160</v>
      </c>
      <c r="E59" s="22"/>
      <c r="F59" s="17"/>
      <c r="G59" s="39">
        <f>SUM(G31:G57)</f>
        <v>3277885.76</v>
      </c>
    </row>
    <row r="60" spans="2:7" ht="15.75" thickTop="1" x14ac:dyDescent="0.25">
      <c r="B60" s="17"/>
      <c r="C60" s="17"/>
      <c r="D60" s="17"/>
      <c r="E60" s="22"/>
      <c r="F60" s="17"/>
      <c r="G60" s="17"/>
    </row>
    <row r="61" spans="2:7" x14ac:dyDescent="0.25">
      <c r="B61" s="17"/>
      <c r="C61" s="17"/>
      <c r="D61" s="17"/>
      <c r="E61" s="22"/>
      <c r="F61" s="17"/>
      <c r="G61" s="24">
        <f>+G27-G59</f>
        <v>0</v>
      </c>
    </row>
    <row r="62" spans="2:7" x14ac:dyDescent="0.25">
      <c r="B62" s="17"/>
      <c r="C62" s="17"/>
      <c r="D62" s="17"/>
      <c r="E62" s="22"/>
      <c r="F62" s="17"/>
      <c r="G62" s="20"/>
    </row>
    <row r="63" spans="2:7" x14ac:dyDescent="0.25">
      <c r="B63" s="17">
        <v>61</v>
      </c>
      <c r="C63" s="20"/>
      <c r="D63" s="20" t="s">
        <v>133</v>
      </c>
      <c r="E63" s="32"/>
      <c r="F63" s="20"/>
      <c r="G63" s="23">
        <f>SUM(F64:F67)</f>
        <v>114285.71</v>
      </c>
    </row>
    <row r="64" spans="2:7" x14ac:dyDescent="0.25">
      <c r="B64" s="17">
        <v>610</v>
      </c>
      <c r="C64" s="17"/>
      <c r="D64" s="17" t="s">
        <v>134</v>
      </c>
      <c r="E64" s="22"/>
      <c r="F64" s="24">
        <f>IFERROR(VLOOKUP(B64,'CUSCATLAN SV INVERSIONES'!$B$6:$E$192,3,FALSE),0)</f>
        <v>114285.71</v>
      </c>
      <c r="G64" s="20"/>
    </row>
    <row r="65" spans="2:7" x14ac:dyDescent="0.25">
      <c r="B65" s="17">
        <v>612</v>
      </c>
      <c r="C65" s="17"/>
      <c r="D65" s="36" t="s">
        <v>162</v>
      </c>
      <c r="E65" s="22"/>
      <c r="F65" s="24">
        <f>IFERROR(VLOOKUP(B65,'CUSCATLAN SV INVERSIONES'!$B$6:$E$192,3,FALSE),0)</f>
        <v>0</v>
      </c>
      <c r="G65" s="20"/>
    </row>
    <row r="66" spans="2:7" x14ac:dyDescent="0.25">
      <c r="B66" s="17">
        <v>613</v>
      </c>
      <c r="C66" s="17"/>
      <c r="D66" s="17" t="s">
        <v>163</v>
      </c>
      <c r="E66" s="22"/>
      <c r="F66" s="24">
        <f>IFERROR(VLOOKUP(B66,'CUSCATLAN SV INVERSIONES'!$B$6:$E$192,3,FALSE),0)</f>
        <v>0</v>
      </c>
      <c r="G66" s="20"/>
    </row>
    <row r="67" spans="2:7" x14ac:dyDescent="0.25">
      <c r="B67" s="17"/>
      <c r="C67" s="17"/>
      <c r="D67" s="17"/>
      <c r="E67" s="22"/>
      <c r="F67" s="24"/>
      <c r="G67" s="20"/>
    </row>
    <row r="68" spans="2:7" x14ac:dyDescent="0.25">
      <c r="B68" s="17">
        <v>62</v>
      </c>
      <c r="C68" s="20"/>
      <c r="D68" s="20" t="s">
        <v>164</v>
      </c>
      <c r="E68" s="32"/>
      <c r="F68" s="20"/>
      <c r="G68" s="23">
        <f>SUM(F69:F71)</f>
        <v>0</v>
      </c>
    </row>
    <row r="69" spans="2:7" x14ac:dyDescent="0.25">
      <c r="B69" s="17">
        <v>620</v>
      </c>
      <c r="C69" s="17"/>
      <c r="D69" s="17" t="s">
        <v>165</v>
      </c>
      <c r="E69" s="22"/>
      <c r="F69" s="24">
        <f>IFERROR(VLOOKUP(B69,'CUSCATLAN SV INVERSIONES'!$B$6:$E$192,3,FALSE),0)</f>
        <v>0</v>
      </c>
      <c r="G69" s="20"/>
    </row>
    <row r="70" spans="2:7" x14ac:dyDescent="0.25">
      <c r="B70" s="17">
        <v>621</v>
      </c>
      <c r="C70" s="17"/>
      <c r="D70" s="17" t="s">
        <v>166</v>
      </c>
      <c r="E70" s="22"/>
      <c r="F70" s="24">
        <f>IFERROR(VLOOKUP(B70,'CUSCATLAN SV INVERSIONES'!$B$6:$E$192,3,FALSE),0)</f>
        <v>0</v>
      </c>
      <c r="G70" s="20"/>
    </row>
    <row r="71" spans="2:7" x14ac:dyDescent="0.25">
      <c r="B71" s="17"/>
      <c r="C71" s="17"/>
      <c r="D71" s="17"/>
      <c r="E71" s="26"/>
      <c r="F71" s="28"/>
      <c r="G71" s="41"/>
    </row>
    <row r="72" spans="2:7" ht="16.5" thickBot="1" x14ac:dyDescent="0.3">
      <c r="B72" s="17"/>
      <c r="C72" s="37"/>
      <c r="D72" s="37" t="s">
        <v>167</v>
      </c>
      <c r="E72" s="38"/>
      <c r="F72" s="37"/>
      <c r="G72" s="40">
        <f>SUM(G63:G71)</f>
        <v>114285.71</v>
      </c>
    </row>
    <row r="73" spans="2:7" ht="15.75" thickTop="1" x14ac:dyDescent="0.25">
      <c r="B73" s="17"/>
      <c r="C73" s="17"/>
      <c r="D73" s="17"/>
      <c r="E73" s="22"/>
      <c r="F73" s="17"/>
      <c r="G73" s="20"/>
    </row>
    <row r="74" spans="2:7" x14ac:dyDescent="0.25">
      <c r="B74" s="17"/>
      <c r="C74" s="17"/>
      <c r="D74" s="17"/>
      <c r="E74" s="22"/>
      <c r="F74" s="17"/>
      <c r="G74" s="20"/>
    </row>
    <row r="75" spans="2:7" x14ac:dyDescent="0.25">
      <c r="B75" s="17"/>
      <c r="C75" s="17"/>
      <c r="D75" s="17"/>
      <c r="E75" s="22"/>
      <c r="F75" s="17"/>
      <c r="G75" s="20"/>
    </row>
    <row r="76" spans="2:7" x14ac:dyDescent="0.25">
      <c r="B76" s="17">
        <v>71</v>
      </c>
      <c r="C76" s="20"/>
      <c r="D76" s="20" t="s">
        <v>168</v>
      </c>
      <c r="E76" s="32"/>
      <c r="F76" s="20"/>
      <c r="G76" s="23">
        <f>SUM(F77:F79)</f>
        <v>114285.71</v>
      </c>
    </row>
    <row r="77" spans="2:7" x14ac:dyDescent="0.25">
      <c r="B77" s="17">
        <v>710</v>
      </c>
      <c r="C77" s="17"/>
      <c r="D77" s="17" t="s">
        <v>139</v>
      </c>
      <c r="E77" s="22"/>
      <c r="F77" s="24">
        <f>-IFERROR(VLOOKUP(B77,'CUSCATLAN SV INVERSIONES'!$B$6:$E$192,3,FALSE),0)</f>
        <v>114285.71</v>
      </c>
      <c r="G77" s="20"/>
    </row>
    <row r="78" spans="2:7" x14ac:dyDescent="0.25">
      <c r="B78" s="17">
        <v>713</v>
      </c>
      <c r="C78" s="17"/>
      <c r="D78" s="17" t="s">
        <v>169</v>
      </c>
      <c r="E78" s="22"/>
      <c r="F78" s="24">
        <f>-IFERROR(VLOOKUP(B78,'CUSCATLAN SV INVERSIONES'!$B$6:$E$192,3,FALSE),0)</f>
        <v>0</v>
      </c>
      <c r="G78" s="20"/>
    </row>
    <row r="79" spans="2:7" x14ac:dyDescent="0.25">
      <c r="B79" s="17"/>
      <c r="C79" s="17"/>
      <c r="D79" s="17"/>
      <c r="E79" s="22"/>
      <c r="F79" s="24"/>
      <c r="G79" s="20"/>
    </row>
    <row r="80" spans="2:7" x14ac:dyDescent="0.25">
      <c r="B80" s="17">
        <v>72</v>
      </c>
      <c r="C80" s="20"/>
      <c r="D80" s="20" t="s">
        <v>164</v>
      </c>
      <c r="E80" s="32"/>
      <c r="F80" s="20"/>
      <c r="G80" s="23">
        <f>SUM(F81:F83)</f>
        <v>0</v>
      </c>
    </row>
    <row r="81" spans="2:7" x14ac:dyDescent="0.25">
      <c r="B81" s="17">
        <v>720</v>
      </c>
      <c r="C81" s="17"/>
      <c r="D81" s="17" t="s">
        <v>170</v>
      </c>
      <c r="E81" s="22"/>
      <c r="F81" s="24">
        <f>-IFERROR(VLOOKUP(B81,'CUSCATLAN SV INVERSIONES'!$B$6:$E$192,3,FALSE),0)</f>
        <v>0</v>
      </c>
      <c r="G81" s="20"/>
    </row>
    <row r="82" spans="2:7" x14ac:dyDescent="0.25">
      <c r="B82" s="17">
        <v>721</v>
      </c>
      <c r="C82" s="17"/>
      <c r="D82" s="17" t="s">
        <v>171</v>
      </c>
      <c r="E82" s="22"/>
      <c r="F82" s="24">
        <f>-IFERROR(VLOOKUP(B82,'CUSCATLAN SV INVERSIONES'!$B$6:$E$192,3,FALSE),0)</f>
        <v>0</v>
      </c>
      <c r="G82" s="20"/>
    </row>
    <row r="83" spans="2:7" x14ac:dyDescent="0.25">
      <c r="B83" s="17"/>
      <c r="C83" s="17"/>
      <c r="D83" s="17"/>
      <c r="E83" s="26"/>
      <c r="F83" s="28"/>
      <c r="G83" s="41"/>
    </row>
    <row r="84" spans="2:7" ht="16.5" thickBot="1" x14ac:dyDescent="0.3">
      <c r="B84" s="17"/>
      <c r="C84" s="37"/>
      <c r="D84" s="37" t="s">
        <v>172</v>
      </c>
      <c r="E84" s="38"/>
      <c r="F84" s="37"/>
      <c r="G84" s="40">
        <f>SUM(G76:G83)</f>
        <v>114285.71</v>
      </c>
    </row>
    <row r="85" spans="2:7" ht="15.75" thickTop="1" x14ac:dyDescent="0.25">
      <c r="B85" s="17"/>
      <c r="C85" s="17"/>
      <c r="D85" s="17"/>
      <c r="E85" s="22"/>
      <c r="F85" s="17"/>
      <c r="G85" s="23">
        <f>+G72-G84</f>
        <v>0</v>
      </c>
    </row>
    <row r="86" spans="2:7" x14ac:dyDescent="0.25">
      <c r="B86" s="17"/>
      <c r="C86" s="17"/>
      <c r="D86" s="17"/>
      <c r="E86" s="22"/>
      <c r="F86" s="17"/>
      <c r="G86" s="23"/>
    </row>
    <row r="87" spans="2:7" x14ac:dyDescent="0.25">
      <c r="B87" s="17"/>
      <c r="C87" s="17"/>
      <c r="D87" s="17"/>
      <c r="E87" s="22"/>
      <c r="F87" s="17"/>
      <c r="G87" s="23"/>
    </row>
    <row r="88" spans="2:7" x14ac:dyDescent="0.25">
      <c r="B88" s="17"/>
      <c r="C88" s="17"/>
      <c r="D88" s="17"/>
      <c r="E88" s="22"/>
      <c r="F88" s="17"/>
      <c r="G88" s="23"/>
    </row>
    <row r="89" spans="2:7" x14ac:dyDescent="0.25">
      <c r="B89" s="17"/>
      <c r="C89" s="17"/>
      <c r="D89" s="17"/>
      <c r="E89" s="22"/>
      <c r="F89" s="17"/>
      <c r="G89" s="23"/>
    </row>
    <row r="90" spans="2:7" x14ac:dyDescent="0.25">
      <c r="B90" s="17"/>
      <c r="C90" s="17"/>
      <c r="D90" s="17"/>
      <c r="E90" s="22"/>
      <c r="F90" s="17"/>
      <c r="G90" s="23"/>
    </row>
    <row r="91" spans="2:7" x14ac:dyDescent="0.25">
      <c r="B91" s="17"/>
      <c r="C91" s="17"/>
      <c r="D91" s="78" t="s">
        <v>224</v>
      </c>
      <c r="E91" s="22"/>
      <c r="F91" s="17"/>
      <c r="G91" s="17"/>
    </row>
    <row r="92" spans="2:7" x14ac:dyDescent="0.25">
      <c r="B92" s="17"/>
      <c r="C92" s="17"/>
      <c r="D92" s="78" t="s">
        <v>225</v>
      </c>
      <c r="E92" s="22"/>
      <c r="F92" s="17"/>
      <c r="G92" s="23"/>
    </row>
    <row r="93" spans="2:7" ht="17.25" hidden="1" x14ac:dyDescent="0.35">
      <c r="B93" s="17"/>
      <c r="C93" s="17"/>
      <c r="D93" s="78"/>
      <c r="E93" s="77" t="s">
        <v>161</v>
      </c>
      <c r="F93" s="77"/>
      <c r="G93" s="17"/>
    </row>
    <row r="94" spans="2:7" ht="15.75" hidden="1" x14ac:dyDescent="0.25">
      <c r="B94" s="17"/>
      <c r="C94" s="17"/>
      <c r="D94" s="78"/>
      <c r="E94" s="35" t="s">
        <v>173</v>
      </c>
      <c r="F94" s="34"/>
      <c r="G94" s="17"/>
    </row>
    <row r="95" spans="2:7" ht="15.75" hidden="1" x14ac:dyDescent="0.25">
      <c r="B95" s="17"/>
      <c r="C95" s="17"/>
      <c r="D95" s="78"/>
      <c r="E95" s="34" t="s">
        <v>174</v>
      </c>
      <c r="F95" s="34"/>
      <c r="G95" s="17"/>
    </row>
    <row r="96" spans="2:7" ht="15.75" hidden="1" x14ac:dyDescent="0.25">
      <c r="B96" s="17"/>
      <c r="C96" s="17"/>
      <c r="D96" s="78"/>
      <c r="E96" s="35"/>
      <c r="F96" s="34"/>
      <c r="G96" s="17"/>
    </row>
    <row r="97" spans="2:7" hidden="1" x14ac:dyDescent="0.25">
      <c r="B97" s="17"/>
      <c r="C97" s="17"/>
      <c r="D97" s="78"/>
      <c r="E97" s="22"/>
      <c r="F97" s="17"/>
      <c r="G97" s="23"/>
    </row>
    <row r="98" spans="2:7" x14ac:dyDescent="0.25">
      <c r="B98" s="17"/>
      <c r="C98" s="17"/>
      <c r="D98" s="79"/>
      <c r="E98" s="22"/>
      <c r="F98" s="17"/>
      <c r="G98" s="23"/>
    </row>
    <row r="99" spans="2:7" x14ac:dyDescent="0.25">
      <c r="B99" s="17"/>
      <c r="C99" s="17"/>
      <c r="D99" s="79"/>
      <c r="E99" s="22"/>
      <c r="F99" s="17"/>
      <c r="G99" s="17"/>
    </row>
    <row r="100" spans="2:7" x14ac:dyDescent="0.25">
      <c r="D100" s="79"/>
    </row>
    <row r="101" spans="2:7" x14ac:dyDescent="0.25">
      <c r="D101" s="79"/>
    </row>
    <row r="102" spans="2:7" x14ac:dyDescent="0.25">
      <c r="D102" s="79"/>
    </row>
    <row r="103" spans="2:7" x14ac:dyDescent="0.25">
      <c r="D103" s="78" t="s">
        <v>226</v>
      </c>
    </row>
    <row r="104" spans="2:7" x14ac:dyDescent="0.25">
      <c r="D104" s="78" t="s">
        <v>227</v>
      </c>
    </row>
  </sheetData>
  <mergeCells count="1">
    <mergeCell ref="E93:F93"/>
  </mergeCells>
  <pageMargins left="1.1023622047244095" right="0.70866141732283472" top="0.35433070866141736" bottom="0.35433070866141736" header="0.31496062992125984" footer="0.31496062992125984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tabSelected="1" topLeftCell="A46" zoomScale="80" zoomScaleNormal="80" workbookViewId="0">
      <selection activeCell="E80" sqref="E80"/>
    </sheetView>
  </sheetViews>
  <sheetFormatPr baseColWidth="10" defaultRowHeight="15" x14ac:dyDescent="0.25"/>
  <cols>
    <col min="1" max="1" width="5.85546875" style="16" customWidth="1"/>
    <col min="2" max="2" width="3.7109375" style="16" customWidth="1"/>
    <col min="3" max="3" width="6.5703125" style="16" customWidth="1"/>
    <col min="4" max="4" width="4.7109375" style="16" customWidth="1"/>
    <col min="5" max="5" width="20.7109375" style="16" customWidth="1"/>
    <col min="6" max="6" width="65.7109375" style="16" customWidth="1"/>
    <col min="7" max="7" width="22" style="16" customWidth="1"/>
    <col min="8" max="8" width="18.140625" style="16" customWidth="1"/>
    <col min="9" max="16384" width="11.42578125" style="16"/>
  </cols>
  <sheetData>
    <row r="1" spans="2:8" x14ac:dyDescent="0.25">
      <c r="B1" s="17"/>
      <c r="C1" s="44"/>
      <c r="D1" s="17"/>
      <c r="E1" s="17"/>
      <c r="F1" s="22"/>
      <c r="G1" s="17"/>
      <c r="H1" s="20"/>
    </row>
    <row r="2" spans="2:8" ht="18" x14ac:dyDescent="0.25">
      <c r="B2" s="17"/>
      <c r="C2" s="44"/>
      <c r="D2" s="17"/>
      <c r="E2" s="18" t="s">
        <v>175</v>
      </c>
      <c r="F2" s="19"/>
      <c r="G2" s="17"/>
      <c r="H2" s="20"/>
    </row>
    <row r="3" spans="2:8" ht="18" x14ac:dyDescent="0.25">
      <c r="B3" s="17"/>
      <c r="C3" s="44"/>
      <c r="D3" s="17"/>
      <c r="E3" s="18" t="s">
        <v>142</v>
      </c>
      <c r="F3" s="19"/>
      <c r="G3" s="17"/>
      <c r="H3" s="20"/>
    </row>
    <row r="4" spans="2:8" ht="18" x14ac:dyDescent="0.25">
      <c r="B4" s="17"/>
      <c r="C4" s="44"/>
      <c r="D4" s="17"/>
      <c r="E4" s="18" t="s">
        <v>143</v>
      </c>
      <c r="F4" s="19"/>
      <c r="G4" s="17"/>
      <c r="H4" s="20"/>
    </row>
    <row r="5" spans="2:8" ht="18" x14ac:dyDescent="0.25">
      <c r="B5" s="17"/>
      <c r="C5" s="44"/>
      <c r="D5" s="17"/>
      <c r="E5" s="21" t="s">
        <v>176</v>
      </c>
      <c r="F5" s="19"/>
      <c r="G5" s="17"/>
      <c r="H5" s="20"/>
    </row>
    <row r="6" spans="2:8" ht="18" x14ac:dyDescent="0.25">
      <c r="B6" s="17"/>
      <c r="C6" s="44"/>
      <c r="D6" s="17"/>
      <c r="E6" s="21" t="s">
        <v>223</v>
      </c>
      <c r="F6" s="19"/>
      <c r="G6" s="17"/>
      <c r="H6" s="20"/>
    </row>
    <row r="7" spans="2:8" ht="18" x14ac:dyDescent="0.25">
      <c r="B7" s="17"/>
      <c r="C7" s="44"/>
      <c r="D7" s="17"/>
      <c r="E7" s="21" t="s">
        <v>144</v>
      </c>
      <c r="F7" s="19"/>
      <c r="G7" s="17"/>
      <c r="H7" s="20"/>
    </row>
    <row r="8" spans="2:8" x14ac:dyDescent="0.25">
      <c r="B8" s="17"/>
      <c r="C8" s="44"/>
      <c r="D8" s="17"/>
      <c r="E8" s="17"/>
      <c r="F8" s="22"/>
      <c r="G8" s="17"/>
      <c r="H8" s="20"/>
    </row>
    <row r="9" spans="2:8" x14ac:dyDescent="0.25">
      <c r="B9" s="42"/>
      <c r="C9" s="62">
        <v>5</v>
      </c>
      <c r="D9" s="42"/>
      <c r="E9" s="42" t="s">
        <v>20</v>
      </c>
      <c r="F9" s="43"/>
      <c r="G9" s="43"/>
      <c r="H9" s="43"/>
    </row>
    <row r="10" spans="2:8" x14ac:dyDescent="0.25">
      <c r="B10" s="17"/>
      <c r="C10" s="57"/>
      <c r="D10" s="17"/>
      <c r="E10" s="17"/>
      <c r="F10" s="22"/>
      <c r="G10" s="17"/>
      <c r="H10" s="20"/>
    </row>
    <row r="11" spans="2:8" x14ac:dyDescent="0.25">
      <c r="B11" s="17"/>
      <c r="C11" s="57">
        <v>51</v>
      </c>
      <c r="D11" s="17"/>
      <c r="E11" s="20" t="s">
        <v>177</v>
      </c>
      <c r="F11" s="22"/>
      <c r="G11" s="17"/>
      <c r="H11" s="23">
        <f>SUM(G12:G14)</f>
        <v>0</v>
      </c>
    </row>
    <row r="12" spans="2:8" x14ac:dyDescent="0.25">
      <c r="B12" s="17"/>
      <c r="C12" s="57"/>
      <c r="D12" s="17"/>
      <c r="E12" s="17"/>
      <c r="F12" s="22"/>
      <c r="G12" s="17"/>
      <c r="H12" s="20"/>
    </row>
    <row r="13" spans="2:8" x14ac:dyDescent="0.25">
      <c r="B13" s="17"/>
      <c r="C13" s="58">
        <v>510</v>
      </c>
      <c r="D13" s="17"/>
      <c r="E13" s="17" t="s">
        <v>178</v>
      </c>
      <c r="F13" s="22"/>
      <c r="G13" s="24">
        <f>-IFERROR(VLOOKUP(C13,'CUSCATLAN SV INVERSIONES'!$B$6:$E$192,3,FALSE),0)</f>
        <v>0</v>
      </c>
      <c r="H13" s="20"/>
    </row>
    <row r="14" spans="2:8" x14ac:dyDescent="0.25">
      <c r="B14" s="17"/>
      <c r="C14" s="58">
        <v>512</v>
      </c>
      <c r="D14" s="17"/>
      <c r="E14" s="17" t="s">
        <v>179</v>
      </c>
      <c r="F14" s="22"/>
      <c r="G14" s="24">
        <f>-IFERROR(VLOOKUP(C14,'CUSCATLAN SV INVERSIONES'!$B$6:$E$192,3,FALSE),0)</f>
        <v>0</v>
      </c>
      <c r="H14" s="20"/>
    </row>
    <row r="15" spans="2:8" x14ac:dyDescent="0.25">
      <c r="B15" s="17"/>
      <c r="C15" s="57"/>
      <c r="D15" s="17"/>
      <c r="E15" s="17"/>
      <c r="F15" s="22"/>
      <c r="G15" s="17"/>
      <c r="H15" s="20"/>
    </row>
    <row r="16" spans="2:8" x14ac:dyDescent="0.25">
      <c r="B16" s="17"/>
      <c r="C16" s="57">
        <v>41</v>
      </c>
      <c r="D16" s="17"/>
      <c r="E16" s="20" t="s">
        <v>180</v>
      </c>
      <c r="F16" s="22"/>
      <c r="G16" s="17"/>
      <c r="H16" s="32">
        <f>SUM(G16:G21)</f>
        <v>4793.54</v>
      </c>
    </row>
    <row r="17" spans="2:8" x14ac:dyDescent="0.25">
      <c r="B17" s="17"/>
      <c r="C17" s="57"/>
      <c r="D17" s="17"/>
      <c r="E17" s="17"/>
      <c r="F17" s="22"/>
      <c r="G17" s="17"/>
      <c r="H17" s="20"/>
    </row>
    <row r="18" spans="2:8" x14ac:dyDescent="0.25">
      <c r="B18" s="17"/>
      <c r="C18" s="58">
        <v>410</v>
      </c>
      <c r="D18" s="17"/>
      <c r="E18" s="17" t="s">
        <v>181</v>
      </c>
      <c r="F18" s="17"/>
      <c r="G18" s="24">
        <f>IFERROR(VLOOKUP(C18,'CUSCATLAN SV INVERSIONES'!$B$6:$E$192,3,FALSE),0)</f>
        <v>678</v>
      </c>
      <c r="H18" s="32"/>
    </row>
    <row r="19" spans="2:8" x14ac:dyDescent="0.25">
      <c r="B19" s="17"/>
      <c r="C19" s="58">
        <v>411</v>
      </c>
      <c r="D19" s="17"/>
      <c r="E19" s="17" t="s">
        <v>182</v>
      </c>
      <c r="F19" s="30"/>
      <c r="G19" s="24">
        <f>IFERROR(VLOOKUP(C19,'CUSCATLAN SV INVERSIONES'!$B$6:$E$192,3,FALSE),0)</f>
        <v>0</v>
      </c>
      <c r="H19" s="45"/>
    </row>
    <row r="20" spans="2:8" x14ac:dyDescent="0.25">
      <c r="B20" s="17"/>
      <c r="C20" s="58">
        <v>412</v>
      </c>
      <c r="D20" s="17"/>
      <c r="E20" s="17" t="s">
        <v>183</v>
      </c>
      <c r="F20" s="30"/>
      <c r="G20" s="24">
        <f>IFERROR(VLOOKUP(C20,'CUSCATLAN SV INVERSIONES'!$B$6:$E$192,3,FALSE),0)</f>
        <v>4091.74</v>
      </c>
      <c r="H20" s="45"/>
    </row>
    <row r="21" spans="2:8" x14ac:dyDescent="0.25">
      <c r="B21" s="17"/>
      <c r="C21" s="58">
        <v>413</v>
      </c>
      <c r="D21" s="17"/>
      <c r="E21" s="17" t="s">
        <v>210</v>
      </c>
      <c r="F21" s="30"/>
      <c r="G21" s="27">
        <f>IFERROR(VLOOKUP(C21,'CUSCATLAN SV INVERSIONES'!$B$6:$E$192,3,FALSE),0)</f>
        <v>23.8</v>
      </c>
      <c r="H21" s="60"/>
    </row>
    <row r="22" spans="2:8" x14ac:dyDescent="0.25">
      <c r="B22" s="17"/>
      <c r="C22" s="57"/>
      <c r="D22" s="17"/>
      <c r="E22" s="17"/>
      <c r="F22" s="22"/>
      <c r="G22" s="17"/>
      <c r="H22" s="20"/>
    </row>
    <row r="23" spans="2:8" x14ac:dyDescent="0.25">
      <c r="B23" s="17"/>
      <c r="C23" s="57"/>
      <c r="D23" s="17"/>
      <c r="E23" s="20" t="s">
        <v>184</v>
      </c>
      <c r="F23" s="22"/>
      <c r="G23" s="17"/>
      <c r="H23" s="23">
        <f>+H11-H16</f>
        <v>-4793.54</v>
      </c>
    </row>
    <row r="24" spans="2:8" x14ac:dyDescent="0.25">
      <c r="B24" s="17"/>
      <c r="C24" s="57"/>
      <c r="D24" s="17"/>
      <c r="F24" s="22"/>
      <c r="G24" s="17"/>
      <c r="H24" s="23"/>
    </row>
    <row r="25" spans="2:8" x14ac:dyDescent="0.25">
      <c r="B25" s="17"/>
      <c r="C25" s="57"/>
      <c r="D25" s="17"/>
      <c r="E25" s="20"/>
      <c r="F25" s="22"/>
      <c r="G25" s="17"/>
      <c r="H25" s="23"/>
    </row>
    <row r="26" spans="2:8" x14ac:dyDescent="0.25">
      <c r="B26" s="17"/>
      <c r="C26" s="57"/>
      <c r="D26" s="17"/>
      <c r="E26" s="20" t="s">
        <v>185</v>
      </c>
      <c r="F26" s="22"/>
      <c r="G26" s="17"/>
      <c r="H26" s="20"/>
    </row>
    <row r="27" spans="2:8" x14ac:dyDescent="0.25">
      <c r="B27" s="17"/>
      <c r="C27" s="57"/>
      <c r="D27" s="17"/>
      <c r="E27" s="17"/>
      <c r="F27" s="22"/>
      <c r="G27" s="17"/>
      <c r="H27" s="20"/>
    </row>
    <row r="28" spans="2:8" x14ac:dyDescent="0.25">
      <c r="B28" s="17"/>
      <c r="C28" s="61">
        <v>52</v>
      </c>
      <c r="D28" s="17"/>
      <c r="E28" s="20" t="s">
        <v>124</v>
      </c>
      <c r="F28" s="22"/>
      <c r="G28" s="17"/>
      <c r="H28" s="23">
        <f>SUM(G28:G32)</f>
        <v>18793.36</v>
      </c>
    </row>
    <row r="29" spans="2:8" x14ac:dyDescent="0.25">
      <c r="B29" s="17"/>
      <c r="C29" s="57"/>
      <c r="D29" s="17"/>
      <c r="E29" s="17"/>
      <c r="F29" s="22"/>
      <c r="G29" s="17"/>
      <c r="H29" s="20"/>
    </row>
    <row r="30" spans="2:8" x14ac:dyDescent="0.25">
      <c r="B30" s="17"/>
      <c r="C30" s="58">
        <v>521</v>
      </c>
      <c r="D30" s="17"/>
      <c r="E30" s="17" t="s">
        <v>186</v>
      </c>
      <c r="F30" s="45"/>
      <c r="G30" s="24">
        <f>-IFERROR(VLOOKUP(C30,'CUSCATLAN SV INVERSIONES'!$B$6:$E$192,3,FALSE),0)</f>
        <v>0</v>
      </c>
      <c r="H30" s="46"/>
    </row>
    <row r="31" spans="2:8" x14ac:dyDescent="0.25">
      <c r="B31" s="17"/>
      <c r="C31" s="58">
        <v>522</v>
      </c>
      <c r="D31" s="17"/>
      <c r="E31" s="17" t="s">
        <v>187</v>
      </c>
      <c r="F31" s="30"/>
      <c r="G31" s="24">
        <f>-IFERROR(VLOOKUP(C31,'CUSCATLAN SV INVERSIONES'!$B$6:$E$192,3,FALSE),0)</f>
        <v>0</v>
      </c>
      <c r="H31" s="46"/>
    </row>
    <row r="32" spans="2:8" x14ac:dyDescent="0.25">
      <c r="B32" s="17"/>
      <c r="C32" s="58">
        <v>524</v>
      </c>
      <c r="D32" s="17"/>
      <c r="E32" s="17" t="s">
        <v>129</v>
      </c>
      <c r="F32" s="30"/>
      <c r="G32" s="27">
        <f>-IFERROR(VLOOKUP(C32,'CUSCATLAN SV INVERSIONES'!$B$6:$E$192,3,FALSE),0)</f>
        <v>18793.36</v>
      </c>
      <c r="H32" s="60"/>
    </row>
    <row r="33" spans="2:8" x14ac:dyDescent="0.25">
      <c r="B33" s="17"/>
      <c r="C33" s="57"/>
      <c r="D33" s="17"/>
      <c r="E33" s="17"/>
      <c r="F33" s="22"/>
      <c r="G33" s="17"/>
      <c r="H33" s="20"/>
    </row>
    <row r="34" spans="2:8" x14ac:dyDescent="0.25">
      <c r="B34" s="17"/>
      <c r="C34" s="57"/>
      <c r="D34" s="17"/>
      <c r="E34" s="20" t="s">
        <v>188</v>
      </c>
      <c r="F34" s="22"/>
      <c r="G34" s="17"/>
      <c r="H34" s="23">
        <f>+H23+H28</f>
        <v>13999.82</v>
      </c>
    </row>
    <row r="35" spans="2:8" x14ac:dyDescent="0.25">
      <c r="B35" s="17"/>
      <c r="C35" s="57"/>
      <c r="D35" s="17"/>
      <c r="E35" s="17"/>
      <c r="F35" s="22"/>
      <c r="G35" s="17"/>
      <c r="H35" s="20"/>
    </row>
    <row r="36" spans="2:8" x14ac:dyDescent="0.25">
      <c r="B36" s="17"/>
      <c r="C36" s="57"/>
      <c r="D36" s="17"/>
      <c r="E36" s="17"/>
      <c r="F36" s="22"/>
      <c r="G36" s="17"/>
      <c r="H36" s="20"/>
    </row>
    <row r="37" spans="2:8" x14ac:dyDescent="0.25">
      <c r="B37" s="17"/>
      <c r="C37" s="61">
        <v>42</v>
      </c>
      <c r="D37" s="20"/>
      <c r="E37" s="20" t="s">
        <v>117</v>
      </c>
      <c r="F37" s="22"/>
      <c r="G37" s="17"/>
      <c r="H37" s="23">
        <f>SUM(G37:G41)</f>
        <v>11917.69</v>
      </c>
    </row>
    <row r="38" spans="2:8" x14ac:dyDescent="0.25">
      <c r="B38" s="17"/>
      <c r="C38" s="57"/>
      <c r="D38" s="17"/>
      <c r="E38" s="17"/>
      <c r="F38" s="22"/>
      <c r="G38" s="17"/>
      <c r="H38" s="20"/>
    </row>
    <row r="39" spans="2:8" x14ac:dyDescent="0.25">
      <c r="B39" s="17"/>
      <c r="C39" s="58">
        <v>421</v>
      </c>
      <c r="D39" s="17"/>
      <c r="E39" s="17" t="s">
        <v>189</v>
      </c>
      <c r="F39" s="22"/>
      <c r="G39" s="24">
        <f>IFERROR(VLOOKUP(C39,'CUSCATLAN SV INVERSIONES'!$B$6:$E$192,3,FALSE),0)</f>
        <v>0</v>
      </c>
      <c r="H39" s="17"/>
    </row>
    <row r="40" spans="2:8" x14ac:dyDescent="0.25">
      <c r="B40" s="17"/>
      <c r="C40" s="58">
        <v>422</v>
      </c>
      <c r="D40" s="17"/>
      <c r="E40" s="17" t="s">
        <v>190</v>
      </c>
      <c r="F40" s="22"/>
      <c r="G40" s="24">
        <f>IFERROR(VLOOKUP(C40,'CUSCATLAN SV INVERSIONES'!$B$6:$E$192,3,FALSE),0)</f>
        <v>0</v>
      </c>
      <c r="H40" s="17"/>
    </row>
    <row r="41" spans="2:8" x14ac:dyDescent="0.25">
      <c r="B41" s="17"/>
      <c r="C41" s="58">
        <v>425</v>
      </c>
      <c r="D41" s="17"/>
      <c r="E41" s="17" t="s">
        <v>118</v>
      </c>
      <c r="F41" s="30"/>
      <c r="G41" s="27">
        <f>IFERROR(VLOOKUP(C41,'CUSCATLAN SV INVERSIONES'!$B$6:$E$192,3,FALSE),0)</f>
        <v>11917.69</v>
      </c>
      <c r="H41" s="60"/>
    </row>
    <row r="42" spans="2:8" x14ac:dyDescent="0.25">
      <c r="B42" s="17"/>
      <c r="C42" s="57"/>
      <c r="D42" s="17"/>
      <c r="E42" s="17"/>
      <c r="F42" s="22"/>
      <c r="G42" s="17"/>
      <c r="H42" s="20"/>
    </row>
    <row r="43" spans="2:8" x14ac:dyDescent="0.25">
      <c r="B43" s="17"/>
      <c r="C43" s="57"/>
      <c r="D43" s="17"/>
      <c r="E43" s="17" t="s">
        <v>191</v>
      </c>
      <c r="F43" s="22"/>
      <c r="G43" s="17"/>
      <c r="H43" s="23">
        <f>+H34-H37</f>
        <v>2082.1299999999992</v>
      </c>
    </row>
    <row r="44" spans="2:8" x14ac:dyDescent="0.25">
      <c r="B44" s="17"/>
      <c r="C44" s="57"/>
      <c r="D44" s="17"/>
      <c r="E44" s="17"/>
      <c r="F44" s="22"/>
      <c r="G44" s="17"/>
      <c r="H44" s="20"/>
    </row>
    <row r="45" spans="2:8" x14ac:dyDescent="0.25">
      <c r="B45" s="17"/>
      <c r="C45" s="61">
        <v>44</v>
      </c>
      <c r="D45" s="20"/>
      <c r="E45" s="20" t="s">
        <v>17</v>
      </c>
      <c r="F45" s="22"/>
      <c r="G45" s="17"/>
      <c r="H45" s="23">
        <f>SUM(G45:G47)</f>
        <v>526.48</v>
      </c>
    </row>
    <row r="46" spans="2:8" x14ac:dyDescent="0.25">
      <c r="B46" s="17"/>
      <c r="C46" s="57"/>
      <c r="D46" s="17"/>
      <c r="E46" s="17"/>
      <c r="F46" s="22"/>
      <c r="G46" s="17"/>
      <c r="H46" s="20"/>
    </row>
    <row r="47" spans="2:8" x14ac:dyDescent="0.25">
      <c r="B47" s="17"/>
      <c r="C47" s="58">
        <v>440</v>
      </c>
      <c r="D47" s="17"/>
      <c r="E47" s="17" t="s">
        <v>17</v>
      </c>
      <c r="F47" s="30"/>
      <c r="G47" s="27">
        <f>IFERROR(VLOOKUP(C47,'CUSCATLAN SV INVERSIONES'!$B$6:$E$192,3,FALSE),0)</f>
        <v>526.48</v>
      </c>
      <c r="H47" s="60"/>
    </row>
    <row r="48" spans="2:8" x14ac:dyDescent="0.25">
      <c r="B48" s="17"/>
      <c r="C48" s="57"/>
      <c r="D48" s="17"/>
      <c r="E48" s="17"/>
      <c r="F48" s="29"/>
      <c r="G48" s="29"/>
      <c r="H48" s="45"/>
    </row>
    <row r="49" spans="2:8" x14ac:dyDescent="0.25">
      <c r="B49" s="17"/>
      <c r="C49" s="57"/>
      <c r="D49" s="17"/>
      <c r="E49" s="17" t="s">
        <v>192</v>
      </c>
      <c r="F49" s="22"/>
      <c r="G49" s="17"/>
      <c r="H49" s="23">
        <f>+H43-H45</f>
        <v>1555.6499999999992</v>
      </c>
    </row>
    <row r="50" spans="2:8" x14ac:dyDescent="0.25">
      <c r="B50" s="17"/>
      <c r="C50" s="57"/>
      <c r="D50" s="17"/>
      <c r="E50" s="17"/>
      <c r="F50" s="17"/>
      <c r="G50" s="17"/>
      <c r="H50" s="17"/>
    </row>
    <row r="51" spans="2:8" x14ac:dyDescent="0.25">
      <c r="B51" s="17"/>
      <c r="C51" s="61">
        <v>53</v>
      </c>
      <c r="D51" s="17"/>
      <c r="E51" s="20" t="s">
        <v>193</v>
      </c>
      <c r="F51" s="22"/>
      <c r="G51" s="17"/>
      <c r="H51" s="23">
        <f>SUM(G52:G54)</f>
        <v>0</v>
      </c>
    </row>
    <row r="52" spans="2:8" x14ac:dyDescent="0.25">
      <c r="B52" s="17"/>
      <c r="C52" s="57"/>
      <c r="D52" s="17"/>
      <c r="E52" s="17"/>
      <c r="F52" s="22"/>
      <c r="G52" s="17"/>
      <c r="H52" s="20"/>
    </row>
    <row r="53" spans="2:8" x14ac:dyDescent="0.25">
      <c r="B53" s="17"/>
      <c r="C53" s="58">
        <v>530</v>
      </c>
      <c r="D53" s="17"/>
      <c r="E53" s="17" t="s">
        <v>193</v>
      </c>
      <c r="F53" s="22"/>
      <c r="G53" s="24">
        <f>-IFERROR(VLOOKUP(C53,'CUSCATLAN SV INVERSIONES'!$B$6:$E$192,3,FALSE),0)</f>
        <v>0</v>
      </c>
      <c r="H53" s="20"/>
    </row>
    <row r="54" spans="2:8" x14ac:dyDescent="0.25">
      <c r="B54" s="17"/>
      <c r="C54" s="57"/>
      <c r="D54" s="17"/>
      <c r="E54" s="17"/>
      <c r="F54" s="22"/>
      <c r="G54" s="17"/>
      <c r="H54" s="20"/>
    </row>
    <row r="55" spans="2:8" x14ac:dyDescent="0.25">
      <c r="B55" s="17"/>
      <c r="C55" s="61">
        <v>43</v>
      </c>
      <c r="D55" s="17"/>
      <c r="E55" s="20" t="s">
        <v>122</v>
      </c>
      <c r="F55" s="22"/>
      <c r="G55" s="17"/>
      <c r="H55" s="23">
        <f>SUM(G56:G58)</f>
        <v>0</v>
      </c>
    </row>
    <row r="56" spans="2:8" x14ac:dyDescent="0.25">
      <c r="B56" s="17"/>
      <c r="C56" s="57"/>
      <c r="D56" s="17"/>
      <c r="E56" s="17"/>
      <c r="F56" s="22"/>
      <c r="G56" s="17"/>
      <c r="H56" s="20"/>
    </row>
    <row r="57" spans="2:8" x14ac:dyDescent="0.25">
      <c r="B57" s="17"/>
      <c r="C57" s="58">
        <v>430</v>
      </c>
      <c r="D57" s="17"/>
      <c r="E57" s="17" t="s">
        <v>122</v>
      </c>
      <c r="F57" s="22"/>
      <c r="G57" s="24">
        <f>IFERROR(VLOOKUP(C57,'CUSCATLAN SV INVERSIONES'!$B$6:$E$192,3,FALSE),0)</f>
        <v>0</v>
      </c>
      <c r="H57" s="20"/>
    </row>
    <row r="58" spans="2:8" x14ac:dyDescent="0.25">
      <c r="B58" s="17"/>
      <c r="C58" s="57"/>
      <c r="D58" s="17"/>
      <c r="E58" s="17"/>
      <c r="F58" s="22"/>
      <c r="G58" s="17"/>
      <c r="H58" s="20"/>
    </row>
    <row r="59" spans="2:8" x14ac:dyDescent="0.25">
      <c r="B59" s="17"/>
      <c r="C59" s="57"/>
      <c r="D59" s="17"/>
      <c r="E59" s="17"/>
      <c r="F59" s="30"/>
      <c r="G59" s="27"/>
      <c r="H59" s="60"/>
    </row>
    <row r="60" spans="2:8" ht="15.75" thickBot="1" x14ac:dyDescent="0.3">
      <c r="B60" s="17"/>
      <c r="C60" s="57"/>
      <c r="D60" s="17"/>
      <c r="E60" s="20" t="s">
        <v>194</v>
      </c>
      <c r="F60" s="22"/>
      <c r="G60" s="17"/>
      <c r="H60" s="47">
        <f>+H49+H51-H55</f>
        <v>1555.6499999999992</v>
      </c>
    </row>
    <row r="61" spans="2:8" ht="15.75" thickTop="1" x14ac:dyDescent="0.25">
      <c r="B61" s="17"/>
      <c r="C61" s="57"/>
      <c r="D61" s="17"/>
      <c r="E61" s="17"/>
      <c r="F61" s="22"/>
      <c r="G61" s="17"/>
      <c r="H61" s="20"/>
    </row>
    <row r="62" spans="2:8" x14ac:dyDescent="0.25">
      <c r="B62" s="17"/>
      <c r="C62" s="57"/>
      <c r="D62" s="17"/>
      <c r="E62" s="17"/>
      <c r="F62" s="22"/>
      <c r="G62" s="17"/>
      <c r="H62" s="20"/>
    </row>
    <row r="63" spans="2:8" x14ac:dyDescent="0.25">
      <c r="B63" s="17"/>
      <c r="C63" s="57"/>
      <c r="D63" s="17"/>
      <c r="E63" s="17"/>
      <c r="F63" s="22"/>
      <c r="G63" s="17"/>
      <c r="H63" s="20"/>
    </row>
    <row r="64" spans="2:8" x14ac:dyDescent="0.25">
      <c r="B64" s="17"/>
      <c r="C64" s="57"/>
      <c r="D64" s="17"/>
      <c r="E64" s="42" t="s">
        <v>195</v>
      </c>
      <c r="F64" s="48"/>
      <c r="G64" s="17"/>
      <c r="H64" s="49">
        <f>'Balance General SSF'!F56</f>
        <v>382822.86</v>
      </c>
    </row>
    <row r="65" spans="2:8" x14ac:dyDescent="0.25">
      <c r="B65" s="17"/>
      <c r="C65" s="57"/>
      <c r="D65" s="17"/>
      <c r="E65" s="42" t="s">
        <v>196</v>
      </c>
      <c r="F65" s="48"/>
      <c r="G65" s="17"/>
      <c r="H65" s="50"/>
    </row>
    <row r="66" spans="2:8" x14ac:dyDescent="0.25">
      <c r="B66" s="17"/>
      <c r="C66" s="57"/>
      <c r="D66" s="17"/>
      <c r="E66" s="43" t="s">
        <v>197</v>
      </c>
      <c r="F66" s="48"/>
      <c r="G66" s="17"/>
      <c r="H66" s="50">
        <v>0</v>
      </c>
    </row>
    <row r="67" spans="2:8" x14ac:dyDescent="0.25">
      <c r="B67" s="17"/>
      <c r="C67" s="57"/>
      <c r="D67" s="17"/>
      <c r="E67" s="43" t="s">
        <v>11</v>
      </c>
      <c r="F67" s="48"/>
      <c r="G67" s="17"/>
      <c r="H67" s="50">
        <v>0</v>
      </c>
    </row>
    <row r="68" spans="2:8" x14ac:dyDescent="0.25">
      <c r="B68" s="17"/>
      <c r="C68" s="57"/>
      <c r="D68" s="17"/>
      <c r="E68" s="43"/>
      <c r="F68" s="48"/>
      <c r="G68" s="17"/>
      <c r="H68" s="50"/>
    </row>
    <row r="69" spans="2:8" ht="15.75" thickBot="1" x14ac:dyDescent="0.3">
      <c r="B69" s="17"/>
      <c r="C69" s="57"/>
      <c r="D69" s="17"/>
      <c r="E69" s="42" t="s">
        <v>198</v>
      </c>
      <c r="F69" s="51"/>
      <c r="G69" s="17"/>
      <c r="H69" s="52">
        <f>+H60+H64+H66+H67</f>
        <v>384378.51</v>
      </c>
    </row>
    <row r="70" spans="2:8" ht="15.75" thickTop="1" x14ac:dyDescent="0.25">
      <c r="B70" s="17"/>
      <c r="C70" s="57"/>
      <c r="D70" s="17"/>
      <c r="E70" s="43"/>
      <c r="F70" s="48"/>
      <c r="G70" s="17"/>
      <c r="H70" s="50"/>
    </row>
    <row r="71" spans="2:8" x14ac:dyDescent="0.25">
      <c r="B71" s="17"/>
      <c r="C71" s="57"/>
      <c r="D71" s="17"/>
      <c r="E71" s="43"/>
      <c r="F71" s="53"/>
      <c r="G71" s="17"/>
      <c r="H71" s="43"/>
    </row>
    <row r="72" spans="2:8" x14ac:dyDescent="0.25">
      <c r="B72" s="17"/>
      <c r="C72" s="57"/>
      <c r="D72" s="17"/>
      <c r="E72" s="42" t="s">
        <v>199</v>
      </c>
      <c r="F72" s="53"/>
      <c r="G72" s="17"/>
      <c r="H72" s="43"/>
    </row>
    <row r="73" spans="2:8" x14ac:dyDescent="0.25">
      <c r="B73" s="17"/>
      <c r="C73" s="57"/>
      <c r="D73" s="17"/>
      <c r="E73" s="43" t="s">
        <v>200</v>
      </c>
      <c r="F73" s="53"/>
      <c r="G73" s="17"/>
      <c r="H73" s="54">
        <f>+H34/$H$76</f>
        <v>0.2028959420289855</v>
      </c>
    </row>
    <row r="74" spans="2:8" x14ac:dyDescent="0.25">
      <c r="B74" s="17"/>
      <c r="C74" s="57"/>
      <c r="D74" s="17"/>
      <c r="E74" s="43" t="s">
        <v>201</v>
      </c>
      <c r="F74" s="53"/>
      <c r="G74" s="17"/>
      <c r="H74" s="54">
        <f>H34/H76</f>
        <v>0.2028959420289855</v>
      </c>
    </row>
    <row r="75" spans="2:8" x14ac:dyDescent="0.25">
      <c r="B75" s="17"/>
      <c r="C75" s="57"/>
      <c r="D75" s="17"/>
      <c r="E75" s="43" t="s">
        <v>202</v>
      </c>
      <c r="F75" s="53"/>
      <c r="G75" s="17"/>
      <c r="H75" s="54">
        <f>H60/H76</f>
        <v>2.2545652173913033E-2</v>
      </c>
    </row>
    <row r="76" spans="2:8" x14ac:dyDescent="0.25">
      <c r="B76" s="17"/>
      <c r="C76" s="57"/>
      <c r="D76" s="17"/>
      <c r="E76" s="43" t="s">
        <v>203</v>
      </c>
      <c r="F76" s="53"/>
      <c r="G76" s="17"/>
      <c r="H76" s="64">
        <v>69000</v>
      </c>
    </row>
    <row r="77" spans="2:8" x14ac:dyDescent="0.25">
      <c r="B77" s="17"/>
      <c r="C77" s="57"/>
      <c r="D77" s="17"/>
      <c r="E77" s="42" t="s">
        <v>204</v>
      </c>
      <c r="F77" s="55"/>
      <c r="G77" s="17"/>
      <c r="H77" s="56">
        <v>10</v>
      </c>
    </row>
    <row r="78" spans="2:8" x14ac:dyDescent="0.25">
      <c r="B78" s="17"/>
      <c r="C78" s="57"/>
      <c r="D78" s="17"/>
      <c r="E78" s="17"/>
      <c r="F78" s="22"/>
      <c r="G78" s="17"/>
      <c r="H78" s="17"/>
    </row>
    <row r="79" spans="2:8" x14ac:dyDescent="0.25">
      <c r="B79" s="17"/>
      <c r="C79" s="57"/>
      <c r="D79" s="17"/>
      <c r="E79" s="17"/>
      <c r="F79" s="22"/>
      <c r="G79" s="17"/>
      <c r="H79" s="24"/>
    </row>
    <row r="80" spans="2:8" x14ac:dyDescent="0.25">
      <c r="B80" s="17"/>
      <c r="C80" s="57"/>
      <c r="D80" s="17"/>
      <c r="E80" s="17"/>
      <c r="F80" s="22"/>
      <c r="G80" s="17"/>
      <c r="H80" s="20"/>
    </row>
    <row r="81" spans="2:8" x14ac:dyDescent="0.25">
      <c r="B81" s="17"/>
      <c r="C81" s="57"/>
      <c r="D81" s="17"/>
      <c r="H81" s="20"/>
    </row>
    <row r="82" spans="2:8" ht="15.75" x14ac:dyDescent="0.25">
      <c r="B82" s="17"/>
      <c r="C82" s="63"/>
      <c r="D82" s="34"/>
      <c r="H82" s="34"/>
    </row>
    <row r="83" spans="2:8" ht="15.75" x14ac:dyDescent="0.25">
      <c r="B83" s="17"/>
      <c r="C83" s="63"/>
      <c r="D83" s="34"/>
      <c r="E83" s="78" t="s">
        <v>224</v>
      </c>
      <c r="F83" s="80"/>
      <c r="G83" s="78"/>
      <c r="H83" s="34"/>
    </row>
    <row r="84" spans="2:8" ht="15.75" x14ac:dyDescent="0.25">
      <c r="B84" s="17"/>
      <c r="C84" s="63"/>
      <c r="D84" s="34"/>
      <c r="E84" s="78" t="s">
        <v>225</v>
      </c>
      <c r="F84" s="80"/>
      <c r="G84" s="78"/>
      <c r="H84" s="34"/>
    </row>
    <row r="85" spans="2:8" ht="15.75" x14ac:dyDescent="0.25">
      <c r="B85" s="17"/>
      <c r="C85" s="63"/>
      <c r="D85" s="34"/>
      <c r="E85" s="78"/>
      <c r="F85" s="80"/>
      <c r="G85" s="78"/>
      <c r="H85" s="34"/>
    </row>
    <row r="86" spans="2:8" ht="15.75" x14ac:dyDescent="0.25">
      <c r="B86" s="17"/>
      <c r="C86" s="63"/>
      <c r="D86" s="34"/>
      <c r="E86" s="78"/>
      <c r="F86" s="80"/>
      <c r="G86" s="78"/>
      <c r="H86" s="34"/>
    </row>
    <row r="87" spans="2:8" x14ac:dyDescent="0.25">
      <c r="B87" s="17"/>
      <c r="C87" s="57"/>
      <c r="D87" s="17"/>
      <c r="E87" s="78"/>
      <c r="F87" s="80"/>
      <c r="G87" s="78"/>
      <c r="H87" s="20"/>
    </row>
    <row r="88" spans="2:8" x14ac:dyDescent="0.25">
      <c r="C88" s="59"/>
      <c r="E88" s="78"/>
      <c r="F88" s="80"/>
      <c r="G88" s="78"/>
    </row>
    <row r="89" spans="2:8" x14ac:dyDescent="0.25">
      <c r="C89" s="59"/>
      <c r="E89" s="78"/>
      <c r="F89" s="80"/>
      <c r="G89" s="78"/>
    </row>
    <row r="90" spans="2:8" x14ac:dyDescent="0.25">
      <c r="C90" s="59"/>
      <c r="E90" s="79"/>
      <c r="F90" s="79"/>
      <c r="G90" s="79"/>
    </row>
    <row r="91" spans="2:8" x14ac:dyDescent="0.25">
      <c r="C91" s="59"/>
      <c r="E91" s="78" t="s">
        <v>226</v>
      </c>
      <c r="F91" s="79"/>
      <c r="G91" s="79"/>
    </row>
    <row r="92" spans="2:8" x14ac:dyDescent="0.25">
      <c r="C92" s="59"/>
      <c r="E92" s="78" t="s">
        <v>228</v>
      </c>
      <c r="F92" s="79"/>
      <c r="G92" s="79"/>
    </row>
  </sheetData>
  <pageMargins left="1.1023622047244095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CUSCATLAN SV INVERSIONES</vt:lpstr>
      <vt:lpstr>Hoja1</vt:lpstr>
      <vt:lpstr>Balance General SSF</vt:lpstr>
      <vt:lpstr>Estado Resultados SSF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Hernandez Azucena, Max Engel [CUSCA]</cp:lastModifiedBy>
  <cp:lastPrinted>2021-03-04T18:48:22Z</cp:lastPrinted>
  <dcterms:created xsi:type="dcterms:W3CDTF">2021-01-06T22:48:34Z</dcterms:created>
  <dcterms:modified xsi:type="dcterms:W3CDTF">2021-03-04T18:49:20Z</dcterms:modified>
</cp:coreProperties>
</file>