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13_ncr:1_{D409F61A-528F-49CA-B4D3-2CAB22514DC1}" xr6:coauthVersionLast="46" xr6:coauthVersionMax="46" xr10:uidLastSave="{00000000-0000-0000-0000-000000000000}"/>
  <bookViews>
    <workbookView xWindow="-120" yWindow="-120" windowWidth="20730" windowHeight="11160" xr2:uid="{D2C4990B-8F16-49EF-9A85-FE5D3361B8C1}"/>
  </bookViews>
  <sheets>
    <sheet name="BALANCE4  (BVES)" sheetId="1" r:id="rId1"/>
    <sheet name="EST.RESULTAD4  (BVES)" sheetId="2" r:id="rId2"/>
  </sheets>
  <externalReferences>
    <externalReference r:id="rId3"/>
  </externalReferences>
  <definedNames>
    <definedName name="_xlnm.Print_Area" localSheetId="0">'BALANCE4  (BVES)'!$A$1:$G$71</definedName>
    <definedName name="_xlnm.Print_Area" localSheetId="1">'EST.RESULTAD4 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G34" i="2"/>
  <c r="C32" i="2"/>
  <c r="G31" i="2"/>
  <c r="G28" i="2"/>
  <c r="C27" i="2"/>
  <c r="C23" i="2"/>
  <c r="G22" i="2"/>
  <c r="C17" i="2"/>
  <c r="G18" i="2"/>
  <c r="G14" i="2"/>
  <c r="C12" i="2"/>
  <c r="G9" i="2"/>
  <c r="C9" i="2"/>
  <c r="C5" i="2"/>
  <c r="G5" i="2"/>
  <c r="G63" i="1"/>
  <c r="C63" i="1"/>
  <c r="H70" i="1" s="1"/>
  <c r="G57" i="1"/>
  <c r="C57" i="1"/>
  <c r="H64" i="1" s="1"/>
  <c r="G50" i="1"/>
  <c r="E51" i="1"/>
  <c r="G47" i="1"/>
  <c r="G44" i="1"/>
  <c r="G41" i="1"/>
  <c r="G54" i="1" s="1"/>
  <c r="G37" i="1"/>
  <c r="C36" i="1"/>
  <c r="G34" i="1"/>
  <c r="G31" i="1"/>
  <c r="C31" i="1"/>
  <c r="C28" i="1"/>
  <c r="G27" i="1"/>
  <c r="G24" i="1"/>
  <c r="C22" i="1"/>
  <c r="G21" i="1"/>
  <c r="C16" i="1"/>
  <c r="G17" i="1"/>
  <c r="G11" i="1"/>
  <c r="C11" i="1"/>
  <c r="G7" i="1"/>
  <c r="G39" i="1" s="1"/>
  <c r="G55" i="1" s="1"/>
  <c r="C7" i="1"/>
  <c r="H57" i="1" l="1"/>
  <c r="K66" i="1"/>
  <c r="G47" i="2"/>
  <c r="C47" i="2"/>
  <c r="C55" i="1"/>
  <c r="H55" i="1" s="1"/>
  <c r="K64" i="1"/>
  <c r="C48" i="2" l="1"/>
  <c r="A48" i="2" s="1"/>
  <c r="G48" i="2"/>
  <c r="E48" i="2" s="1"/>
  <c r="G49" i="2" l="1"/>
  <c r="C49" i="2"/>
</calcChain>
</file>

<file path=xl/sharedStrings.xml><?xml version="1.0" encoding="utf-8"?>
<sst xmlns="http://schemas.openxmlformats.org/spreadsheetml/2006/main" count="164" uniqueCount="139">
  <si>
    <t xml:space="preserve">  </t>
  </si>
  <si>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</si>
  <si>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</si>
  <si>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</si>
  <si>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</si>
  <si>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</si>
  <si>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</si>
  <si>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</si>
  <si>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</si>
  <si>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</si>
  <si>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</si>
  <si>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</si>
  <si>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</si>
  <si>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</si>
  <si>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</si>
  <si>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</si>
  <si>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</si>
  <si>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DE RIESGOS EN CURSO DE VIDA COLECTIVO</t>
  </si>
  <si>
    <t>RENDIMIENTOS POR INVERSIONES</t>
  </si>
  <si>
    <t>SALUD Y HOSPITALIZACION</t>
  </si>
  <si>
    <t>ACCIDENTES PERSONALES</t>
  </si>
  <si>
    <t>PRESTAMOS</t>
  </si>
  <si>
    <t>A MAS DE UN AÑO PLAZO</t>
  </si>
  <si>
    <t>RESERVAS POR SINIESTROS</t>
  </si>
  <si>
    <t>VENCIDOS</t>
  </si>
  <si>
    <t>RESERVAS POR SINIESTROS REPORTADOS</t>
  </si>
  <si>
    <t>RENDIMIENTOS POR PRESTAMOS</t>
  </si>
  <si>
    <t>RESERVAS POR SINIESTROS NO REPORTADOS</t>
  </si>
  <si>
    <t>PROVISIONES POR PRESTAMOS ( CR )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</si>
  <si>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</si>
  <si>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</si>
  <si>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</si>
  <si>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</si>
  <si>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</si>
  <si>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CON INTERMEDIARIOS Y AGENTES</t>
  </si>
  <si>
    <t>PRIMAS VENCIDAS</t>
  </si>
  <si>
    <t>OBLIGACIONES CON AGENTES</t>
  </si>
  <si>
    <t>PROVISION POR PRIMAS POR COBRAR (CR)</t>
  </si>
  <si>
    <t>CUENTAS POR PAGAR</t>
  </si>
  <si>
    <t>SOCIEDADES DEUDORAS DE SEGUROS Y FIANZAS</t>
  </si>
  <si>
    <t>IMPUESTOS, CONTRIBUCIONES Y RETENCIONES</t>
  </si>
  <si>
    <t>CUENTA CORRIENTE POR SEGUROS Y FIANZAS</t>
  </si>
  <si>
    <t>OTRAS CUENTAS POR PAGAR</t>
  </si>
  <si>
    <t>INMUEBLES, MOBILIARIO Y EQUIPO</t>
  </si>
  <si>
    <t>REMUNERACIONES POR PAGAR</t>
  </si>
  <si>
    <t>INMUEBLES</t>
  </si>
  <si>
    <t>AGUINALDOS Y BONIFICACIONES</t>
  </si>
  <si>
    <t>MOBILIARIO Y EQUIPO</t>
  </si>
  <si>
    <t>DEPRECIACION ACUMULADA MOBILIARIO Y EQUIPO</t>
  </si>
  <si>
    <t>PROVISIONES</t>
  </si>
  <si>
    <t>PROVISION POR OBLIGACIONES LABORALES</t>
  </si>
  <si>
    <t>OTROS ACTIVOS</t>
  </si>
  <si>
    <t>PAGOS ANTICIPADOS Y CARGOS DIFERIDOS</t>
  </si>
  <si>
    <t xml:space="preserve">OTROS PASIVOS </t>
  </si>
  <si>
    <t>CUENTAS POR COBRAR DIVERSAS</t>
  </si>
  <si>
    <t>INGRESOS DIFERIDOS</t>
  </si>
  <si>
    <t>IMPUESTO SOBRE LA RENTA POR LIQUIDAR</t>
  </si>
  <si>
    <t>TOTAL PASIVO</t>
  </si>
  <si>
    <t>PROVISIONES DE OTROS ACTIVOS (CR)</t>
  </si>
  <si>
    <t>PATRIMONIO</t>
  </si>
  <si>
    <t>CAPITAL SOCIAL</t>
  </si>
  <si>
    <t>CAPITAL PAGADO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</si>
  <si>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</si>
  <si>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</si>
  <si>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</si>
  <si>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</si>
  <si>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</si>
  <si>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</si>
  <si>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</si>
  <si>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</si>
  <si>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</si>
  <si>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</si>
  <si>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</si>
  <si>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</si>
  <si>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</si>
  <si>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</si>
  <si>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</si>
  <si>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</si>
  <si>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</si>
  <si>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</si>
  <si>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</si>
  <si>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</si>
  <si>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</si>
  <si>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</si>
  <si>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</si>
  <si>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</si>
  <si>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</si>
  <si>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</si>
  <si>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</si>
  <si>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</si>
  <si>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</si>
  <si>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</si>
  <si>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</si>
  <si>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</si>
  <si>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</si>
  <si>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</si>
  <si>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</si>
  <si>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</si>
  <si>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</si>
  <si>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</si>
  <si>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</si>
  <si>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</si>
  <si>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</si>
  <si>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</si>
  <si>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</si>
  <si>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</si>
  <si>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</si>
  <si>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</si>
  <si>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</si>
  <si>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</si>
  <si>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</si>
  <si>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</si>
  <si>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</si>
  <si>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</si>
  <si>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</si>
  <si>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</si>
  <si>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POR SALDOS A CARGO DE REASEGURADORES Y REAFIANZADORES Y OTRAS CXC</t>
  </si>
  <si>
    <t>INGRESOS P/RECUPERAC.DE ACTIVOS  Y PROVISIONES</t>
  </si>
  <si>
    <t>GASTOS DE ADMINISTRACION</t>
  </si>
  <si>
    <t>DISMINUCION DE PROVISIONES</t>
  </si>
  <si>
    <t>DE PERSONAL</t>
  </si>
  <si>
    <t>DE DIRECTORES</t>
  </si>
  <si>
    <t>INGRESOS EXTRAORDINARIOS Y DE EJERCICIOS ANTERIORES</t>
  </si>
  <si>
    <t>POR SERVICIOS RECIBIDOS DE TERCEROS</t>
  </si>
  <si>
    <t>EXTRAORDINARIOS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</si>
  <si>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</si>
  <si>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</si>
  <si>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</si>
  <si>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</si>
  <si>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</si>
  <si>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</si>
  <si>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</si>
  <si>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</si>
  <si>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</si>
  <si>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</si>
  <si>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</si>
  <si>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</si>
  <si>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28 DE FEBRERO 2021</t>
  </si>
  <si>
    <t>ESTADO DE PERDIDAS Y GANANCIAS DEL 01 DE ENERO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</si>
</sst>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2"/>
    <xf numFmtId="164" fontId="2" fillId="0" borderId="0" xfId="2" applyNumberFormat="1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0" xfId="2" applyFont="1"/>
    <xf numFmtId="164" fontId="1" fillId="0" borderId="0" xfId="3" applyFont="1" applyFill="1"/>
    <xf numFmtId="164" fontId="1" fillId="0" borderId="0" xfId="2" applyNumberFormat="1"/>
    <xf numFmtId="164" fontId="1" fillId="0" borderId="0" xfId="3" applyFill="1" applyBorder="1"/>
    <xf numFmtId="164" fontId="1" fillId="0" borderId="0" xfId="3" applyFill="1"/>
    <xf numFmtId="164" fontId="1" fillId="0" borderId="2" xfId="3" applyFill="1" applyBorder="1"/>
    <xf numFmtId="164" fontId="1" fillId="0" borderId="2" xfId="3" applyFont="1" applyFill="1" applyBorder="1"/>
    <xf numFmtId="164" fontId="1" fillId="0" borderId="0" xfId="3" applyFont="1" applyFill="1" applyBorder="1"/>
    <xf numFmtId="0" fontId="7" fillId="0" borderId="0" xfId="2" applyFont="1"/>
    <xf numFmtId="4" fontId="1" fillId="0" borderId="0" xfId="2" applyNumberFormat="1"/>
    <xf numFmtId="164" fontId="8" fillId="0" borderId="0" xfId="3" applyFont="1" applyFill="1"/>
    <xf numFmtId="164" fontId="8" fillId="0" borderId="0" xfId="3" applyFont="1" applyFill="1" applyBorder="1"/>
    <xf numFmtId="0" fontId="6" fillId="0" borderId="0" xfId="2" applyFont="1" applyAlignment="1">
      <alignment horizontal="left"/>
    </xf>
    <xf numFmtId="165" fontId="1" fillId="0" borderId="0" xfId="2" applyNumberFormat="1"/>
    <xf numFmtId="4" fontId="1" fillId="0" borderId="2" xfId="2" applyNumberFormat="1" applyBorder="1"/>
    <xf numFmtId="0" fontId="1" fillId="0" borderId="0" xfId="2" applyAlignment="1">
      <alignment vertical="center"/>
    </xf>
    <xf numFmtId="164" fontId="1" fillId="0" borderId="2" xfId="2" applyNumberFormat="1" applyBorder="1"/>
    <xf numFmtId="164" fontId="1" fillId="2" borderId="2" xfId="3" applyFont="1" applyFill="1" applyBorder="1"/>
    <xf numFmtId="0" fontId="1" fillId="0" borderId="0" xfId="2" applyAlignment="1">
      <alignment horizontal="left"/>
    </xf>
    <xf numFmtId="10" fontId="1" fillId="0" borderId="0" xfId="2" applyNumberFormat="1"/>
    <xf numFmtId="164" fontId="1" fillId="0" borderId="0" xfId="3" applyFont="1" applyFill="1" applyAlignment="1">
      <alignment vertical="center"/>
    </xf>
    <xf numFmtId="4" fontId="6" fillId="0" borderId="0" xfId="2" applyNumberFormat="1" applyFont="1"/>
    <xf numFmtId="164" fontId="1" fillId="0" borderId="0" xfId="2" applyNumberFormat="1" applyAlignment="1">
      <alignment vertical="center"/>
    </xf>
    <xf numFmtId="164" fontId="1" fillId="0" borderId="0" xfId="3" applyFill="1" applyAlignment="1">
      <alignment vertical="center"/>
    </xf>
    <xf numFmtId="164" fontId="4" fillId="0" borderId="0" xfId="2" applyNumberFormat="1" applyFont="1"/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1" fontId="1" fillId="0" borderId="0" xfId="2" applyNumberFormat="1"/>
    <xf numFmtId="164" fontId="4" fillId="0" borderId="0" xfId="3" applyFont="1" applyFill="1" applyBorder="1"/>
    <xf numFmtId="164" fontId="4" fillId="0" borderId="3" xfId="3" applyFont="1" applyFill="1" applyBorder="1" applyAlignment="1">
      <alignment vertical="center" wrapText="1"/>
    </xf>
    <xf numFmtId="164" fontId="4" fillId="0" borderId="3" xfId="3" applyFont="1" applyFill="1" applyBorder="1" applyAlignment="1">
      <alignment horizontal="center" vertical="center" wrapText="1"/>
    </xf>
    <xf numFmtId="164" fontId="4" fillId="0" borderId="2" xfId="3" applyFont="1" applyFill="1" applyBorder="1"/>
    <xf numFmtId="49" fontId="6" fillId="0" borderId="0" xfId="2" applyNumberFormat="1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wrapText="1"/>
    </xf>
    <xf numFmtId="164" fontId="1" fillId="0" borderId="0" xfId="3" applyFont="1"/>
    <xf numFmtId="164" fontId="4" fillId="0" borderId="0" xfId="3" applyFont="1" applyBorder="1"/>
    <xf numFmtId="164" fontId="1" fillId="0" borderId="0" xfId="3"/>
    <xf numFmtId="0" fontId="9" fillId="0" borderId="0" xfId="2" applyFont="1"/>
    <xf numFmtId="164" fontId="1" fillId="0" borderId="2" xfId="3" applyFont="1" applyBorder="1"/>
    <xf numFmtId="164" fontId="10" fillId="0" borderId="0" xfId="3" applyFont="1" applyBorder="1"/>
    <xf numFmtId="164" fontId="4" fillId="0" borderId="2" xfId="3" applyFont="1" applyBorder="1"/>
    <xf numFmtId="164" fontId="1" fillId="0" borderId="0" xfId="3" applyFont="1" applyBorder="1"/>
    <xf numFmtId="164" fontId="11" fillId="0" borderId="0" xfId="2" applyNumberFormat="1" applyFont="1"/>
    <xf numFmtId="1" fontId="1" fillId="0" borderId="0" xfId="2" applyNumberFormat="1" applyAlignment="1">
      <alignment wrapText="1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3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/>
    </xf>
    <xf numFmtId="0" fontId="5" fillId="0" borderId="1" xfId="2" applyFont="1" applyBorder="1" applyAlignment="1">
      <alignment horizontal="centerContinuous" vertical="center"/>
    </xf>
    <xf numFmtId="0" fontId="15" fillId="0" borderId="1" xfId="2" applyFont="1" applyBorder="1" applyAlignment="1">
      <alignment horizontal="centerContinuous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39" fontId="1" fillId="0" borderId="0" xfId="2" applyNumberFormat="1"/>
    <xf numFmtId="0" fontId="1" fillId="0" borderId="0" xfId="2" applyAlignment="1">
      <alignment wrapText="1"/>
    </xf>
    <xf numFmtId="0" fontId="16" fillId="0" borderId="0" xfId="2" applyFont="1" applyAlignment="1">
      <alignment wrapText="1"/>
    </xf>
    <xf numFmtId="39" fontId="1" fillId="0" borderId="2" xfId="2" applyNumberFormat="1" applyBorder="1"/>
    <xf numFmtId="4" fontId="1" fillId="0" borderId="0" xfId="3" applyNumberFormat="1" applyFont="1" applyFill="1" applyBorder="1"/>
    <xf numFmtId="0" fontId="1" fillId="0" borderId="0" xfId="2" applyAlignment="1">
      <alignment horizontal="left" wrapText="1"/>
    </xf>
    <xf numFmtId="4" fontId="1" fillId="0" borderId="2" xfId="3" applyNumberFormat="1" applyFont="1" applyFill="1" applyBorder="1"/>
    <xf numFmtId="164" fontId="1" fillId="0" borderId="0" xfId="4" applyNumberFormat="1" applyFont="1" applyFill="1" applyBorder="1"/>
    <xf numFmtId="164" fontId="1" fillId="0" borderId="2" xfId="4" applyNumberFormat="1" applyFont="1" applyFill="1" applyBorder="1"/>
    <xf numFmtId="164" fontId="17" fillId="0" borderId="0" xfId="4" applyNumberFormat="1" applyFont="1" applyFill="1" applyBorder="1"/>
    <xf numFmtId="0" fontId="1" fillId="0" borderId="0" xfId="2" applyAlignment="1">
      <alignment horizontal="left" vertical="center"/>
    </xf>
    <xf numFmtId="4" fontId="1" fillId="0" borderId="0" xfId="1" applyNumberFormat="1" applyFill="1"/>
    <xf numFmtId="4" fontId="1" fillId="0" borderId="0" xfId="3" applyNumberFormat="1" applyFont="1" applyFill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/>
    </xf>
    <xf numFmtId="43" fontId="1" fillId="0" borderId="0" xfId="2" applyNumberFormat="1"/>
    <xf numFmtId="4" fontId="4" fillId="0" borderId="0" xfId="3" applyNumberFormat="1" applyFont="1" applyBorder="1"/>
    <xf numFmtId="164" fontId="4" fillId="0" borderId="3" xfId="2" applyNumberFormat="1" applyFont="1" applyBorder="1"/>
    <xf numFmtId="164" fontId="12" fillId="0" borderId="0" xfId="2" applyNumberFormat="1" applyFont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0" xfId="2" applyFont="1"/>
    <xf numFmtId="0" fontId="13" fillId="0" borderId="0" xfId="2" applyFont="1"/>
  </cellXfs>
  <cellStyles count="5">
    <cellStyle name="Millares" xfId="1" builtinId="3"/>
    <cellStyle name="Millares_BALANCE GENERALA ASOCIADO ENERO 06" xfId="3" xr:uid="{A607DB76-9503-4792-8F1A-BE243D08E56A}"/>
    <cellStyle name="Moneda 2" xfId="4" xr:uid="{97A4E4F5-2255-4FDB-87BB-4C9F8EFA61EF}"/>
    <cellStyle name="Normal" xfId="0" builtinId="0"/>
    <cellStyle name="Normal 2" xfId="2" xr:uid="{BEE8BA26-BF37-4B68-B821-2954DE180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67</xdr:row>
      <xdr:rowOff>11642</xdr:rowOff>
    </xdr:from>
    <xdr:to>
      <xdr:col>0</xdr:col>
      <xdr:colOff>2919941</xdr:colOff>
      <xdr:row>70</xdr:row>
      <xdr:rowOff>123826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2C3CD5A-BEA3-44D0-99D0-E5A4D6797CB4}"/>
            </a:ext>
          </a:extLst>
        </xdr:cNvPr>
        <xdr:cNvSpPr/>
      </xdr:nvSpPr>
      <xdr:spPr>
        <a:xfrm>
          <a:off x="168275" y="11384492"/>
          <a:ext cx="2751666" cy="6170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527051</xdr:colOff>
      <xdr:row>67</xdr:row>
      <xdr:rowOff>52916</xdr:rowOff>
    </xdr:from>
    <xdr:to>
      <xdr:col>4</xdr:col>
      <xdr:colOff>1114425</xdr:colOff>
      <xdr:row>70</xdr:row>
      <xdr:rowOff>123825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8902CA2-0279-40ED-B26F-A99994B9FD08}"/>
            </a:ext>
          </a:extLst>
        </xdr:cNvPr>
        <xdr:cNvSpPr/>
      </xdr:nvSpPr>
      <xdr:spPr>
        <a:xfrm>
          <a:off x="3975101" y="11425766"/>
          <a:ext cx="2816224" cy="5757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1466851</xdr:colOff>
      <xdr:row>67</xdr:row>
      <xdr:rowOff>78317</xdr:rowOff>
    </xdr:from>
    <xdr:to>
      <xdr:col>6</xdr:col>
      <xdr:colOff>695325</xdr:colOff>
      <xdr:row>70</xdr:row>
      <xdr:rowOff>180976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6B15D4C-4382-417A-9E82-502ACCF6C56D}"/>
            </a:ext>
          </a:extLst>
        </xdr:cNvPr>
        <xdr:cNvSpPr/>
      </xdr:nvSpPr>
      <xdr:spPr>
        <a:xfrm>
          <a:off x="7143751" y="11451167"/>
          <a:ext cx="3829049" cy="6074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337608</xdr:colOff>
      <xdr:row>51</xdr:row>
      <xdr:rowOff>21167</xdr:rowOff>
    </xdr:from>
    <xdr:to>
      <xdr:col>1</xdr:col>
      <xdr:colOff>50799</xdr:colOff>
      <xdr:row>54</xdr:row>
      <xdr:rowOff>123825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A41C9A5-318E-4B82-AC31-E31D0CACA99D}"/>
            </a:ext>
          </a:extLst>
        </xdr:cNvPr>
        <xdr:cNvSpPr/>
      </xdr:nvSpPr>
      <xdr:spPr>
        <a:xfrm>
          <a:off x="337608" y="9298517"/>
          <a:ext cx="3123141" cy="5884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682625</xdr:colOff>
      <xdr:row>51</xdr:row>
      <xdr:rowOff>9526</xdr:rowOff>
    </xdr:from>
    <xdr:to>
      <xdr:col>4</xdr:col>
      <xdr:colOff>1370541</xdr:colOff>
      <xdr:row>55</xdr:row>
      <xdr:rowOff>47626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D021745-928F-4683-A4CF-C4AB880DB46C}"/>
            </a:ext>
          </a:extLst>
        </xdr:cNvPr>
        <xdr:cNvSpPr/>
      </xdr:nvSpPr>
      <xdr:spPr>
        <a:xfrm>
          <a:off x="4092575" y="9286876"/>
          <a:ext cx="2697691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2038351</xdr:colOff>
      <xdr:row>51</xdr:row>
      <xdr:rowOff>17992</xdr:rowOff>
    </xdr:from>
    <xdr:to>
      <xdr:col>6</xdr:col>
      <xdr:colOff>923925</xdr:colOff>
      <xdr:row>55</xdr:row>
      <xdr:rowOff>126380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875D96F-8EF5-4E4A-B323-265E217F6F0A}"/>
            </a:ext>
          </a:extLst>
        </xdr:cNvPr>
        <xdr:cNvSpPr/>
      </xdr:nvSpPr>
      <xdr:spPr>
        <a:xfrm>
          <a:off x="7458076" y="9295342"/>
          <a:ext cx="3324224" cy="7560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1\FEBRERO%202021\2021%2002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EST.RESULTAD4 "/>
      <sheetName val="BALANCE4 "/>
      <sheetName val="BALANCE4  (BVES)"/>
      <sheetName val="EST.RESULTAD4 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63C1-C563-42CB-BA24-FE0781DBA05F}">
  <sheetPr>
    <pageSetUpPr fitToPage="1"/>
  </sheetPr>
  <dimension ref="A1:O85"/>
  <sheetViews>
    <sheetView tabSelected="1" view="pageBreakPreview" topLeftCell="B52" zoomScaleNormal="90" zoomScaleSheetLayoutView="100" workbookViewId="0">
      <selection activeCell="I61" sqref="I61"/>
    </sheetView>
  </sheetViews>
  <sheetFormatPr baseColWidth="10" defaultRowHeight="12.75" x14ac:dyDescent="0.2"/>
  <cols>
    <col min="1" max="1" width="51.7109375" style="1" customWidth="1"/>
    <col min="2" max="3" width="16.28515625" style="1" customWidth="1"/>
    <col min="4" max="4" width="0.85546875" style="1" customWidth="1"/>
    <col min="5" max="5" width="51.7109375" style="1" customWidth="1"/>
    <col min="6" max="6" width="17.28515625" style="1" customWidth="1"/>
    <col min="7" max="7" width="16.85546875" style="1" customWidth="1"/>
    <col min="8" max="8" width="19.7109375" style="1" customWidth="1"/>
    <col min="9" max="9" width="11.42578125" style="1" customWidth="1"/>
    <col min="10" max="10" width="6.7109375" style="1" customWidth="1"/>
    <col min="11" max="11" width="15.5703125" style="1" customWidth="1"/>
    <col min="12" max="16384" width="11.42578125" style="1"/>
  </cols>
  <sheetData>
    <row r="1" spans="1:11" ht="18" customHeight="1" x14ac:dyDescent="0.25">
      <c r="A1" s="1" t="s">
        <v>0</v>
      </c>
      <c r="H1" s="2"/>
      <c r="I1" s="2"/>
    </row>
    <row r="2" spans="1:11" ht="17.25" customHeight="1" x14ac:dyDescent="0.2">
      <c r="A2" s="3" t="s">
        <v>1</v>
      </c>
      <c r="B2" s="3"/>
      <c r="C2" s="3"/>
      <c r="D2" s="3"/>
      <c r="E2" s="3"/>
      <c r="F2" s="3"/>
      <c r="G2" s="3"/>
    </row>
    <row r="3" spans="1:11" ht="15.75" customHeight="1" x14ac:dyDescent="0.2">
      <c r="A3" s="4" t="s">
        <v>137</v>
      </c>
      <c r="B3" s="4"/>
      <c r="C3" s="4"/>
      <c r="D3" s="4"/>
      <c r="E3" s="4"/>
      <c r="F3" s="4"/>
      <c r="G3" s="4"/>
    </row>
    <row r="4" spans="1:11" ht="19.5" customHeight="1" thickBot="1" x14ac:dyDescent="0.25">
      <c r="A4" s="5" t="s">
        <v>2</v>
      </c>
      <c r="B4" s="5"/>
      <c r="C4" s="5"/>
      <c r="D4" s="5"/>
      <c r="E4" s="5"/>
      <c r="F4" s="5"/>
      <c r="G4" s="5"/>
    </row>
    <row r="5" spans="1:11" ht="9" customHeight="1" x14ac:dyDescent="0.2">
      <c r="E5" s="1" t="s">
        <v>3</v>
      </c>
    </row>
    <row r="6" spans="1:11" x14ac:dyDescent="0.2">
      <c r="A6" s="6" t="s">
        <v>4</v>
      </c>
      <c r="E6" s="6" t="s">
        <v>5</v>
      </c>
    </row>
    <row r="7" spans="1:11" x14ac:dyDescent="0.2">
      <c r="A7" s="7" t="s">
        <v>6</v>
      </c>
      <c r="B7" s="8" t="s">
        <v>3</v>
      </c>
      <c r="C7" s="9">
        <f>SUM(B8:B9)</f>
        <v>431167.09</v>
      </c>
      <c r="D7" s="9"/>
      <c r="E7" s="7" t="s">
        <v>7</v>
      </c>
      <c r="F7" s="10"/>
      <c r="G7" s="9">
        <f>SUM(F8:F9)</f>
        <v>89829.6</v>
      </c>
    </row>
    <row r="8" spans="1:11" x14ac:dyDescent="0.2">
      <c r="A8" s="1" t="s">
        <v>8</v>
      </c>
      <c r="B8" s="11">
        <v>1100</v>
      </c>
      <c r="E8" s="1" t="s">
        <v>9</v>
      </c>
      <c r="F8" s="10">
        <v>9202.19</v>
      </c>
      <c r="G8" s="9"/>
    </row>
    <row r="9" spans="1:11" x14ac:dyDescent="0.2">
      <c r="A9" s="1" t="s">
        <v>10</v>
      </c>
      <c r="B9" s="12">
        <v>430067.09</v>
      </c>
      <c r="C9" s="9"/>
      <c r="D9" s="1" t="s">
        <v>3</v>
      </c>
      <c r="E9" s="1" t="s">
        <v>11</v>
      </c>
      <c r="F9" s="13">
        <v>80627.41</v>
      </c>
    </row>
    <row r="10" spans="1:11" x14ac:dyDescent="0.2">
      <c r="B10" s="8"/>
    </row>
    <row r="11" spans="1:11" x14ac:dyDescent="0.2">
      <c r="A11" s="7" t="s">
        <v>12</v>
      </c>
      <c r="B11" s="8" t="s">
        <v>3</v>
      </c>
      <c r="C11" s="9">
        <f>SUM(B12:B14)</f>
        <v>5494131.9399999995</v>
      </c>
      <c r="E11" s="7" t="s">
        <v>13</v>
      </c>
      <c r="F11" s="10"/>
      <c r="G11" s="9">
        <f>SUM(F12:F15)</f>
        <v>2249529.06</v>
      </c>
      <c r="H11" s="9"/>
    </row>
    <row r="12" spans="1:11" x14ac:dyDescent="0.2">
      <c r="A12" s="1" t="s">
        <v>14</v>
      </c>
      <c r="B12" s="8">
        <v>1229000</v>
      </c>
      <c r="E12" s="1" t="s">
        <v>15</v>
      </c>
      <c r="F12" s="14">
        <v>30910.21</v>
      </c>
      <c r="G12" s="9"/>
    </row>
    <row r="13" spans="1:11" x14ac:dyDescent="0.2">
      <c r="A13" s="1" t="s">
        <v>16</v>
      </c>
      <c r="B13" s="11">
        <v>4215072.43</v>
      </c>
      <c r="D13" s="15"/>
      <c r="E13" s="1" t="s">
        <v>17</v>
      </c>
      <c r="F13" s="16">
        <v>144163.16</v>
      </c>
      <c r="K13" s="16"/>
    </row>
    <row r="14" spans="1:11" x14ac:dyDescent="0.2">
      <c r="A14" s="1" t="s">
        <v>18</v>
      </c>
      <c r="B14" s="13">
        <v>50059.51</v>
      </c>
      <c r="D14" s="15"/>
      <c r="E14" s="1" t="s">
        <v>19</v>
      </c>
      <c r="F14" s="16">
        <v>2073215.26</v>
      </c>
      <c r="G14" s="9"/>
    </row>
    <row r="15" spans="1:11" ht="13.5" customHeight="1" x14ac:dyDescent="0.2">
      <c r="B15" s="14"/>
      <c r="D15" s="15"/>
      <c r="E15" s="1" t="s">
        <v>20</v>
      </c>
      <c r="F15" s="13">
        <v>1240.43</v>
      </c>
      <c r="K15" s="16"/>
    </row>
    <row r="16" spans="1:11" ht="15" x14ac:dyDescent="0.35">
      <c r="A16" s="7" t="s">
        <v>21</v>
      </c>
      <c r="B16" s="17"/>
      <c r="C16" s="16">
        <f>SUM(B17:B20)</f>
        <v>0</v>
      </c>
      <c r="D16" s="15"/>
    </row>
    <row r="17" spans="1:15" x14ac:dyDescent="0.2">
      <c r="A17" s="1" t="s">
        <v>22</v>
      </c>
      <c r="B17" s="8">
        <v>2513.62</v>
      </c>
      <c r="E17" s="7" t="s">
        <v>23</v>
      </c>
      <c r="G17" s="16">
        <f>SUM(F18:F19)</f>
        <v>2277409.6800000002</v>
      </c>
    </row>
    <row r="18" spans="1:15" x14ac:dyDescent="0.2">
      <c r="A18" s="1" t="s">
        <v>24</v>
      </c>
      <c r="B18" s="8">
        <v>28393.84</v>
      </c>
      <c r="E18" s="1" t="s">
        <v>25</v>
      </c>
      <c r="F18" s="16">
        <v>1762146.99</v>
      </c>
      <c r="H18" s="9"/>
    </row>
    <row r="19" spans="1:15" x14ac:dyDescent="0.2">
      <c r="A19" s="1" t="s">
        <v>26</v>
      </c>
      <c r="B19" s="8">
        <v>0</v>
      </c>
      <c r="E19" s="1" t="s">
        <v>27</v>
      </c>
      <c r="F19" s="13">
        <v>515262.69000000006</v>
      </c>
    </row>
    <row r="20" spans="1:15" ht="15" x14ac:dyDescent="0.35">
      <c r="A20" s="1" t="s">
        <v>28</v>
      </c>
      <c r="B20" s="13">
        <v>-30907.46</v>
      </c>
      <c r="F20" s="18"/>
    </row>
    <row r="21" spans="1:15" x14ac:dyDescent="0.2">
      <c r="E21" s="19" t="s">
        <v>29</v>
      </c>
      <c r="F21" s="20"/>
      <c r="G21" s="9">
        <f>SUM(F22)</f>
        <v>403339.68</v>
      </c>
    </row>
    <row r="22" spans="1:15" x14ac:dyDescent="0.2">
      <c r="A22" s="7" t="s">
        <v>30</v>
      </c>
      <c r="B22" s="11"/>
      <c r="C22" s="9">
        <f>SUM(B23:B26)</f>
        <v>4668634.1899999995</v>
      </c>
      <c r="E22" s="1" t="s">
        <v>31</v>
      </c>
      <c r="F22" s="21">
        <v>403339.68</v>
      </c>
      <c r="G22" s="9"/>
    </row>
    <row r="23" spans="1:15" ht="15" x14ac:dyDescent="0.35">
      <c r="A23" s="1" t="s">
        <v>32</v>
      </c>
      <c r="B23" s="8">
        <v>746233.26</v>
      </c>
      <c r="F23" s="18"/>
    </row>
    <row r="24" spans="1:15" x14ac:dyDescent="0.2">
      <c r="A24" s="1" t="s">
        <v>33</v>
      </c>
      <c r="B24" s="16">
        <v>1689424.72</v>
      </c>
      <c r="E24" s="19" t="s">
        <v>34</v>
      </c>
      <c r="F24" s="20"/>
      <c r="G24" s="9">
        <f>SUM(F25)</f>
        <v>509610.41</v>
      </c>
    </row>
    <row r="25" spans="1:15" x14ac:dyDescent="0.2">
      <c r="A25" s="1" t="s">
        <v>35</v>
      </c>
      <c r="B25" s="9">
        <v>3345169.2699999996</v>
      </c>
      <c r="E25" s="22" t="s">
        <v>36</v>
      </c>
      <c r="F25" s="13">
        <v>509610.41</v>
      </c>
      <c r="G25" s="9"/>
    </row>
    <row r="26" spans="1:15" x14ac:dyDescent="0.2">
      <c r="A26" s="1" t="s">
        <v>37</v>
      </c>
      <c r="B26" s="23">
        <v>-1112193.06</v>
      </c>
    </row>
    <row r="27" spans="1:15" x14ac:dyDescent="0.2">
      <c r="E27" s="7" t="s">
        <v>38</v>
      </c>
      <c r="F27" s="11"/>
      <c r="G27" s="9">
        <f>SUM(F28:F29)</f>
        <v>189734.24</v>
      </c>
    </row>
    <row r="28" spans="1:15" x14ac:dyDescent="0.2">
      <c r="A28" s="7" t="s">
        <v>39</v>
      </c>
      <c r="B28" s="14"/>
      <c r="C28" s="16">
        <f>SUM(B29)</f>
        <v>197786.07</v>
      </c>
      <c r="E28" s="1" t="s">
        <v>40</v>
      </c>
      <c r="F28" s="14">
        <v>94799.360000000001</v>
      </c>
    </row>
    <row r="29" spans="1:15" x14ac:dyDescent="0.2">
      <c r="A29" s="1" t="s">
        <v>41</v>
      </c>
      <c r="B29" s="24">
        <v>197786.07</v>
      </c>
      <c r="E29" s="1" t="s">
        <v>42</v>
      </c>
      <c r="F29" s="13">
        <v>94934.88</v>
      </c>
      <c r="G29" s="9"/>
    </row>
    <row r="30" spans="1:15" ht="15" x14ac:dyDescent="0.35">
      <c r="B30" s="14"/>
      <c r="E30" s="25"/>
      <c r="F30" s="18"/>
      <c r="L30" s="26"/>
      <c r="O30" s="26"/>
    </row>
    <row r="31" spans="1:15" ht="15" x14ac:dyDescent="0.35">
      <c r="A31" s="7" t="s">
        <v>43</v>
      </c>
      <c r="B31" s="8" t="s">
        <v>3</v>
      </c>
      <c r="C31" s="9">
        <f>SUM(B32:B34)</f>
        <v>128682.70999999996</v>
      </c>
      <c r="E31" s="19" t="s">
        <v>44</v>
      </c>
      <c r="F31" s="18"/>
      <c r="G31" s="9">
        <f>SUM(F32:F32)</f>
        <v>34865.26</v>
      </c>
    </row>
    <row r="32" spans="1:15" x14ac:dyDescent="0.2">
      <c r="A32" s="1" t="s">
        <v>45</v>
      </c>
      <c r="B32" s="14">
        <v>0</v>
      </c>
      <c r="C32" s="9"/>
      <c r="E32" s="1" t="s">
        <v>46</v>
      </c>
      <c r="F32" s="13">
        <v>34865.26</v>
      </c>
    </row>
    <row r="33" spans="1:11" ht="15" x14ac:dyDescent="0.35">
      <c r="A33" s="1" t="s">
        <v>47</v>
      </c>
      <c r="B33" s="14">
        <v>673302.94</v>
      </c>
      <c r="E33" s="25"/>
      <c r="F33" s="18"/>
      <c r="K33" s="9"/>
    </row>
    <row r="34" spans="1:11" x14ac:dyDescent="0.2">
      <c r="A34" s="1" t="s">
        <v>48</v>
      </c>
      <c r="B34" s="13">
        <v>-544620.23</v>
      </c>
      <c r="E34" s="7" t="s">
        <v>49</v>
      </c>
      <c r="G34" s="16">
        <f>SUM(F35)</f>
        <v>69768.72</v>
      </c>
      <c r="K34" s="9"/>
    </row>
    <row r="35" spans="1:11" ht="13.5" customHeight="1" x14ac:dyDescent="0.2">
      <c r="B35" s="8"/>
      <c r="E35" s="16" t="s">
        <v>50</v>
      </c>
      <c r="F35" s="13">
        <v>69768.72</v>
      </c>
    </row>
    <row r="36" spans="1:11" x14ac:dyDescent="0.2">
      <c r="A36" s="7" t="s">
        <v>51</v>
      </c>
      <c r="B36" s="11"/>
      <c r="C36" s="9">
        <f>SUM(B37:B40)</f>
        <v>1802365.4800000002</v>
      </c>
      <c r="E36" s="16"/>
      <c r="F36" s="14"/>
    </row>
    <row r="37" spans="1:11" ht="15" x14ac:dyDescent="0.35">
      <c r="A37" s="22" t="s">
        <v>52</v>
      </c>
      <c r="B37" s="27">
        <v>961332</v>
      </c>
      <c r="C37" s="9"/>
      <c r="E37" s="28" t="s">
        <v>53</v>
      </c>
      <c r="F37" s="18"/>
      <c r="G37" s="9">
        <f>+SUM(F38:F38)</f>
        <v>30604.22</v>
      </c>
    </row>
    <row r="38" spans="1:11" x14ac:dyDescent="0.2">
      <c r="A38" s="22" t="s">
        <v>54</v>
      </c>
      <c r="B38" s="29">
        <v>287651.89</v>
      </c>
      <c r="C38" s="9"/>
      <c r="E38" s="16" t="s">
        <v>55</v>
      </c>
      <c r="F38" s="13">
        <v>30604.22</v>
      </c>
      <c r="G38" s="9"/>
    </row>
    <row r="39" spans="1:11" x14ac:dyDescent="0.2">
      <c r="A39" s="22" t="s">
        <v>56</v>
      </c>
      <c r="B39" s="30">
        <v>686378.74</v>
      </c>
      <c r="C39" s="9"/>
      <c r="E39" s="6" t="s">
        <v>57</v>
      </c>
      <c r="F39" s="8" t="s">
        <v>3</v>
      </c>
      <c r="G39" s="31">
        <f>SUM(G7:G37)</f>
        <v>5854690.8699999992</v>
      </c>
    </row>
    <row r="40" spans="1:11" x14ac:dyDescent="0.2">
      <c r="A40" s="22" t="s">
        <v>58</v>
      </c>
      <c r="B40" s="32">
        <v>-132997.15</v>
      </c>
      <c r="E40" s="6" t="s">
        <v>59</v>
      </c>
      <c r="F40" s="8" t="s">
        <v>3</v>
      </c>
      <c r="G40" s="9" t="s">
        <v>3</v>
      </c>
      <c r="H40" s="16"/>
    </row>
    <row r="41" spans="1:11" x14ac:dyDescent="0.2">
      <c r="E41" s="7" t="s">
        <v>60</v>
      </c>
      <c r="F41" s="11"/>
      <c r="G41" s="29">
        <f>+F42</f>
        <v>7500000</v>
      </c>
    </row>
    <row r="42" spans="1:11" ht="13.5" customHeight="1" x14ac:dyDescent="0.2">
      <c r="E42" s="1" t="s">
        <v>61</v>
      </c>
      <c r="F42" s="13">
        <v>7500000</v>
      </c>
      <c r="G42" s="29"/>
    </row>
    <row r="43" spans="1:11" ht="5.25" customHeight="1" x14ac:dyDescent="0.2">
      <c r="F43" s="14"/>
      <c r="G43" s="29"/>
    </row>
    <row r="44" spans="1:11" x14ac:dyDescent="0.2">
      <c r="C44" s="7"/>
      <c r="E44" s="7" t="s">
        <v>62</v>
      </c>
      <c r="G44" s="33">
        <f>+F45</f>
        <v>37888.44</v>
      </c>
    </row>
    <row r="45" spans="1:11" x14ac:dyDescent="0.2">
      <c r="E45" s="1" t="s">
        <v>63</v>
      </c>
      <c r="F45" s="14">
        <v>37888.44</v>
      </c>
      <c r="G45" s="22"/>
      <c r="H45" s="9"/>
      <c r="I45" s="9"/>
    </row>
    <row r="46" spans="1:11" ht="7.5" customHeight="1" x14ac:dyDescent="0.2">
      <c r="F46" s="14"/>
      <c r="G46" s="22"/>
      <c r="H46" s="9"/>
      <c r="I46" s="9"/>
    </row>
    <row r="47" spans="1:11" ht="14.25" customHeight="1" x14ac:dyDescent="0.2">
      <c r="E47" s="7" t="s">
        <v>64</v>
      </c>
      <c r="F47" s="14"/>
      <c r="G47" s="29">
        <f>+F48</f>
        <v>19102.75</v>
      </c>
      <c r="H47" s="9"/>
      <c r="I47" s="9"/>
    </row>
    <row r="48" spans="1:11" ht="14.25" customHeight="1" x14ac:dyDescent="0.2">
      <c r="E48" s="34" t="s">
        <v>65</v>
      </c>
      <c r="F48" s="14">
        <v>19102.75</v>
      </c>
      <c r="G48" s="22"/>
      <c r="H48" s="9"/>
      <c r="I48" s="9"/>
    </row>
    <row r="49" spans="1:12" ht="5.25" customHeight="1" x14ac:dyDescent="0.2">
      <c r="E49" s="34"/>
      <c r="F49" s="14"/>
      <c r="G49" s="22"/>
      <c r="H49" s="9"/>
      <c r="I49" s="9"/>
    </row>
    <row r="50" spans="1:12" x14ac:dyDescent="0.2">
      <c r="E50" s="7" t="s">
        <v>66</v>
      </c>
      <c r="F50" s="14"/>
      <c r="G50" s="29">
        <f>SUM(F51:F52)</f>
        <v>-688914.57999999984</v>
      </c>
      <c r="H50" s="9"/>
      <c r="I50" s="9"/>
    </row>
    <row r="51" spans="1:12" ht="14.25" customHeight="1" x14ac:dyDescent="0.2">
      <c r="E51" s="25" t="str">
        <f>IF(F51&lt;0,"PERDIDA DEL EJERCICIO","UTILIDAD DEL EJERCICIO")</f>
        <v>PERDIDA DEL EJERCICIO</v>
      </c>
      <c r="F51" s="14">
        <v>-849450.10999999987</v>
      </c>
      <c r="G51" s="22"/>
    </row>
    <row r="52" spans="1:12" x14ac:dyDescent="0.2">
      <c r="E52" s="1" t="s">
        <v>67</v>
      </c>
      <c r="F52" s="13">
        <v>160535.53</v>
      </c>
    </row>
    <row r="53" spans="1:12" ht="6" customHeight="1" x14ac:dyDescent="0.2"/>
    <row r="54" spans="1:12" ht="12.75" customHeight="1" x14ac:dyDescent="0.2">
      <c r="E54" s="6" t="s">
        <v>68</v>
      </c>
      <c r="F54" s="10"/>
      <c r="G54" s="31">
        <f>SUM(G41:G53)</f>
        <v>6868076.6100000003</v>
      </c>
    </row>
    <row r="55" spans="1:12" ht="15.75" customHeight="1" thickBot="1" x14ac:dyDescent="0.25">
      <c r="A55" s="6" t="s">
        <v>69</v>
      </c>
      <c r="B55" s="35" t="s">
        <v>3</v>
      </c>
      <c r="C55" s="36">
        <f>SUM(C6:C54)</f>
        <v>12722767.48</v>
      </c>
      <c r="E55" s="6" t="s">
        <v>70</v>
      </c>
      <c r="F55" s="8"/>
      <c r="G55" s="37">
        <f>G39+G54</f>
        <v>12722767.48</v>
      </c>
      <c r="H55" s="9">
        <f>+C55-G55</f>
        <v>0</v>
      </c>
    </row>
    <row r="56" spans="1:12" ht="7.5" customHeight="1" thickTop="1" x14ac:dyDescent="0.2">
      <c r="H56" s="9"/>
      <c r="L56" s="9"/>
    </row>
    <row r="57" spans="1:12" x14ac:dyDescent="0.2">
      <c r="A57" s="7" t="s">
        <v>71</v>
      </c>
      <c r="B57" s="35"/>
      <c r="C57" s="38">
        <f>SUM(B58:B61)</f>
        <v>1223509344.6499999</v>
      </c>
      <c r="E57" s="39" t="s">
        <v>72</v>
      </c>
      <c r="F57" s="11"/>
      <c r="G57" s="38">
        <f>SUM(F58)</f>
        <v>1223509344.6500001</v>
      </c>
      <c r="H57" s="9">
        <f>+G57-C57</f>
        <v>0</v>
      </c>
      <c r="K57" s="14"/>
    </row>
    <row r="58" spans="1:12" ht="24" x14ac:dyDescent="0.2">
      <c r="A58" s="40" t="s">
        <v>73</v>
      </c>
      <c r="B58" s="27">
        <v>1040696001.85</v>
      </c>
      <c r="C58" s="35"/>
      <c r="E58" s="41" t="s">
        <v>74</v>
      </c>
      <c r="F58" s="13">
        <v>1223509344.6500001</v>
      </c>
      <c r="G58" s="35"/>
      <c r="H58" s="35" t="s">
        <v>3</v>
      </c>
      <c r="K58" s="9"/>
    </row>
    <row r="59" spans="1:12" x14ac:dyDescent="0.2">
      <c r="A59" s="1" t="s">
        <v>75</v>
      </c>
      <c r="B59" s="42">
        <v>22681782.16</v>
      </c>
      <c r="C59" s="43"/>
      <c r="E59" s="9"/>
      <c r="F59" s="44"/>
      <c r="G59" s="43"/>
      <c r="H59" s="9"/>
    </row>
    <row r="60" spans="1:12" x14ac:dyDescent="0.2">
      <c r="A60" s="45" t="s">
        <v>76</v>
      </c>
      <c r="B60" s="42">
        <v>157663615.09999999</v>
      </c>
      <c r="F60" s="44"/>
      <c r="G60" s="43"/>
      <c r="I60" s="9"/>
      <c r="K60" s="9"/>
    </row>
    <row r="61" spans="1:12" ht="31.5" customHeight="1" x14ac:dyDescent="0.35">
      <c r="A61" s="41" t="s">
        <v>77</v>
      </c>
      <c r="B61" s="46">
        <v>2467945.54</v>
      </c>
      <c r="E61" s="15"/>
      <c r="F61" s="44"/>
      <c r="G61" s="47"/>
    </row>
    <row r="62" spans="1:12" ht="6.75" customHeight="1" x14ac:dyDescent="0.35">
      <c r="B62" s="47"/>
      <c r="C62" s="43"/>
      <c r="E62" s="15"/>
      <c r="F62" s="44"/>
      <c r="G62" s="47"/>
      <c r="I62" s="9"/>
      <c r="K62" s="9"/>
    </row>
    <row r="63" spans="1:12" ht="15" x14ac:dyDescent="0.35">
      <c r="A63" s="7" t="s">
        <v>78</v>
      </c>
      <c r="B63" s="47"/>
      <c r="C63" s="48">
        <f>SUM(B64:B65)</f>
        <v>1233641.56</v>
      </c>
      <c r="E63" s="7" t="s">
        <v>79</v>
      </c>
      <c r="G63" s="48">
        <f>+F64</f>
        <v>1233641.56</v>
      </c>
      <c r="K63" s="9"/>
    </row>
    <row r="64" spans="1:12" ht="14.25" customHeight="1" x14ac:dyDescent="0.2">
      <c r="A64" s="1" t="s">
        <v>80</v>
      </c>
      <c r="B64" s="49">
        <v>1229000</v>
      </c>
      <c r="C64" s="43"/>
      <c r="E64" s="1" t="s">
        <v>79</v>
      </c>
      <c r="F64" s="21">
        <v>1233641.56</v>
      </c>
      <c r="H64" s="9">
        <f>+C57-G57</f>
        <v>0</v>
      </c>
      <c r="K64" s="50">
        <f>+G55-C55</f>
        <v>0</v>
      </c>
    </row>
    <row r="65" spans="1:11" ht="12.75" customHeight="1" x14ac:dyDescent="0.2">
      <c r="A65" s="51" t="s">
        <v>81</v>
      </c>
      <c r="B65" s="46">
        <v>4641.5600000000004</v>
      </c>
      <c r="C65" s="43"/>
      <c r="F65" s="16"/>
    </row>
    <row r="66" spans="1:11" ht="15" x14ac:dyDescent="0.35">
      <c r="B66" s="47"/>
      <c r="C66" s="43"/>
      <c r="H66" s="9" t="s">
        <v>0</v>
      </c>
      <c r="K66" s="9">
        <f>+G57-C57</f>
        <v>0</v>
      </c>
    </row>
    <row r="67" spans="1:11" ht="15" x14ac:dyDescent="0.35">
      <c r="B67" s="47"/>
      <c r="C67" s="43"/>
      <c r="D67" s="43"/>
    </row>
    <row r="68" spans="1:11" ht="12" customHeight="1" x14ac:dyDescent="0.35">
      <c r="B68" s="47"/>
      <c r="C68" s="43"/>
      <c r="D68" s="43"/>
    </row>
    <row r="69" spans="1:11" ht="12" customHeight="1" x14ac:dyDescent="0.35">
      <c r="B69" s="47"/>
      <c r="C69" s="43"/>
      <c r="D69" s="43"/>
    </row>
    <row r="70" spans="1:11" ht="15.75" x14ac:dyDescent="0.25">
      <c r="A70" s="52" t="s">
        <v>82</v>
      </c>
      <c r="C70" s="53"/>
      <c r="D70" s="43"/>
      <c r="F70" s="52" t="s">
        <v>83</v>
      </c>
      <c r="G70" s="54"/>
      <c r="H70" s="9">
        <f>+C63-G63</f>
        <v>0</v>
      </c>
    </row>
    <row r="71" spans="1:11" ht="15.75" x14ac:dyDescent="0.25">
      <c r="A71" s="54"/>
      <c r="C71" s="53"/>
      <c r="D71" s="43"/>
      <c r="F71" s="54"/>
      <c r="G71" s="54"/>
    </row>
    <row r="72" spans="1:11" ht="15.75" x14ac:dyDescent="0.25">
      <c r="D72" s="43"/>
      <c r="F72" s="54"/>
      <c r="G72" s="54"/>
      <c r="K72" s="9"/>
    </row>
    <row r="73" spans="1:11" ht="16.5" customHeight="1" x14ac:dyDescent="0.2">
      <c r="D73" s="43"/>
    </row>
    <row r="74" spans="1:11" ht="16.5" customHeight="1" x14ac:dyDescent="0.2">
      <c r="D74" s="43"/>
    </row>
    <row r="75" spans="1:11" ht="16.5" customHeight="1" x14ac:dyDescent="0.2">
      <c r="D75" s="43"/>
    </row>
    <row r="76" spans="1:11" ht="16.5" customHeight="1" x14ac:dyDescent="0.2"/>
    <row r="77" spans="1:11" ht="16.5" customHeight="1" x14ac:dyDescent="0.2"/>
    <row r="83" spans="4:4" ht="15.75" x14ac:dyDescent="0.25">
      <c r="D83" s="54"/>
    </row>
    <row r="84" spans="4:4" ht="15.75" x14ac:dyDescent="0.25">
      <c r="D84" s="54"/>
    </row>
    <row r="85" spans="4:4" ht="15.75" x14ac:dyDescent="0.25">
      <c r="D85" s="54"/>
    </row>
  </sheetData>
  <mergeCells count="3">
    <mergeCell ref="A2:G2"/>
    <mergeCell ref="A3:G3"/>
    <mergeCell ref="A4:G4"/>
  </mergeCells>
  <printOptions horizontalCentered="1"/>
  <pageMargins left="0.11811023622047245" right="0.23622047244094491" top="0.62992125984251968" bottom="0.19685039370078741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A254-4526-47B9-8E61-218323F0FF2C}">
  <sheetPr>
    <pageSetUpPr fitToPage="1"/>
  </sheetPr>
  <dimension ref="A1:I64"/>
  <sheetViews>
    <sheetView view="pageBreakPreview" zoomScaleNormal="100" zoomScaleSheetLayoutView="100" workbookViewId="0">
      <selection activeCell="H70" sqref="H70"/>
    </sheetView>
  </sheetViews>
  <sheetFormatPr baseColWidth="10" defaultRowHeight="12.75" x14ac:dyDescent="0.2"/>
  <cols>
    <col min="1" max="1" width="51.140625" style="1" customWidth="1"/>
    <col min="2" max="2" width="16" style="1" customWidth="1"/>
    <col min="3" max="3" width="12.85546875" style="1" customWidth="1"/>
    <col min="4" max="4" width="1.28515625" style="1" customWidth="1"/>
    <col min="5" max="5" width="50.85546875" style="1" customWidth="1"/>
    <col min="6" max="6" width="16" style="1" customWidth="1"/>
    <col min="7" max="7" width="13.5703125" style="1" customWidth="1"/>
    <col min="8" max="8" width="20.28515625" style="1" bestFit="1" customWidth="1"/>
    <col min="9" max="16384" width="11.42578125" style="1"/>
  </cols>
  <sheetData>
    <row r="1" spans="1:9" ht="15" customHeight="1" x14ac:dyDescent="0.25">
      <c r="A1" s="55" t="s">
        <v>1</v>
      </c>
      <c r="B1" s="56"/>
      <c r="C1" s="56"/>
      <c r="D1" s="56"/>
      <c r="E1" s="56"/>
      <c r="F1" s="56"/>
      <c r="G1" s="57"/>
    </row>
    <row r="2" spans="1:9" ht="15" customHeight="1" x14ac:dyDescent="0.2">
      <c r="A2" s="58" t="s">
        <v>138</v>
      </c>
      <c r="B2" s="59"/>
      <c r="C2" s="59"/>
      <c r="D2" s="59"/>
      <c r="E2" s="59"/>
      <c r="F2" s="59"/>
      <c r="G2" s="57"/>
    </row>
    <row r="3" spans="1:9" ht="19.5" customHeight="1" thickBot="1" x14ac:dyDescent="0.25">
      <c r="A3" s="60" t="s">
        <v>2</v>
      </c>
      <c r="B3" s="61"/>
      <c r="C3" s="61"/>
      <c r="D3" s="61"/>
      <c r="E3" s="61"/>
      <c r="F3" s="61"/>
      <c r="G3" s="62"/>
      <c r="H3" s="63"/>
    </row>
    <row r="4" spans="1:9" ht="18" customHeight="1" x14ac:dyDescent="0.2">
      <c r="A4" s="6" t="s">
        <v>84</v>
      </c>
      <c r="E4" s="6" t="s">
        <v>85</v>
      </c>
      <c r="G4" s="16"/>
      <c r="H4" s="63"/>
      <c r="I4" s="63"/>
    </row>
    <row r="5" spans="1:9" ht="16.5" customHeight="1" x14ac:dyDescent="0.2">
      <c r="A5" s="7" t="s">
        <v>86</v>
      </c>
      <c r="C5" s="16">
        <f>SUM(B6:B7)</f>
        <v>1446083.09</v>
      </c>
      <c r="D5" s="63"/>
      <c r="E5" s="19" t="s">
        <v>87</v>
      </c>
      <c r="F5" s="64"/>
      <c r="G5" s="64">
        <f>SUM(F6:F7)</f>
        <v>940051.44</v>
      </c>
      <c r="H5" s="63"/>
    </row>
    <row r="6" spans="1:9" x14ac:dyDescent="0.2">
      <c r="A6" s="1" t="s">
        <v>88</v>
      </c>
      <c r="B6" s="16">
        <v>284077.74</v>
      </c>
      <c r="C6" s="16"/>
      <c r="E6" s="25" t="s">
        <v>88</v>
      </c>
      <c r="F6" s="64">
        <v>259900.25</v>
      </c>
      <c r="G6" s="64"/>
      <c r="H6" s="63"/>
    </row>
    <row r="7" spans="1:9" x14ac:dyDescent="0.2">
      <c r="A7" s="65" t="s">
        <v>89</v>
      </c>
      <c r="B7" s="21">
        <v>1162005.3500000001</v>
      </c>
      <c r="E7" s="25" t="s">
        <v>90</v>
      </c>
      <c r="F7" s="13">
        <v>680151.19</v>
      </c>
      <c r="G7" s="64"/>
    </row>
    <row r="8" spans="1:9" x14ac:dyDescent="0.2">
      <c r="C8" s="16"/>
      <c r="E8" s="25"/>
      <c r="F8" s="14"/>
      <c r="G8" s="64"/>
    </row>
    <row r="9" spans="1:9" ht="24" x14ac:dyDescent="0.2">
      <c r="A9" s="66" t="s">
        <v>91</v>
      </c>
      <c r="B9" s="64"/>
      <c r="C9" s="64">
        <f>SUM(B10)</f>
        <v>82055.17</v>
      </c>
      <c r="E9" s="66" t="s">
        <v>92</v>
      </c>
      <c r="G9" s="64">
        <f>SUM(F10:F12)</f>
        <v>873938.24</v>
      </c>
    </row>
    <row r="10" spans="1:9" x14ac:dyDescent="0.2">
      <c r="A10" s="25" t="s">
        <v>88</v>
      </c>
      <c r="B10" s="67">
        <v>82055.17</v>
      </c>
      <c r="C10" s="64"/>
      <c r="D10" s="63"/>
      <c r="E10" s="1" t="s">
        <v>88</v>
      </c>
      <c r="F10" s="16">
        <v>88300.5</v>
      </c>
      <c r="H10" s="63"/>
    </row>
    <row r="11" spans="1:9" ht="25.5" x14ac:dyDescent="0.2">
      <c r="A11" s="25"/>
      <c r="B11" s="16"/>
      <c r="C11" s="64"/>
      <c r="E11" s="65" t="s">
        <v>93</v>
      </c>
      <c r="F11" s="16">
        <v>702219.43</v>
      </c>
    </row>
    <row r="12" spans="1:9" ht="15" customHeight="1" x14ac:dyDescent="0.2">
      <c r="A12" s="19" t="s">
        <v>94</v>
      </c>
      <c r="C12" s="16">
        <f>SUM(B13:B15)</f>
        <v>114195.91</v>
      </c>
      <c r="E12" s="1" t="s">
        <v>95</v>
      </c>
      <c r="F12" s="21">
        <v>83418.31</v>
      </c>
    </row>
    <row r="13" spans="1:9" x14ac:dyDescent="0.2">
      <c r="A13" s="25" t="s">
        <v>88</v>
      </c>
      <c r="B13" s="68">
        <v>0</v>
      </c>
      <c r="F13" s="16"/>
    </row>
    <row r="14" spans="1:9" ht="25.5" x14ac:dyDescent="0.2">
      <c r="A14" s="69" t="s">
        <v>96</v>
      </c>
      <c r="B14" s="16">
        <v>513.54999999999995</v>
      </c>
      <c r="C14" s="9"/>
      <c r="E14" s="7" t="s">
        <v>97</v>
      </c>
      <c r="G14" s="16">
        <f>SUM(F15:F16)</f>
        <v>123609.54999999999</v>
      </c>
    </row>
    <row r="15" spans="1:9" x14ac:dyDescent="0.2">
      <c r="A15" s="25" t="s">
        <v>95</v>
      </c>
      <c r="B15" s="70">
        <v>113682.36</v>
      </c>
      <c r="E15" s="1" t="s">
        <v>88</v>
      </c>
      <c r="F15" s="16">
        <v>121264.26</v>
      </c>
    </row>
    <row r="16" spans="1:9" x14ac:dyDescent="0.2">
      <c r="A16" s="25"/>
      <c r="B16" s="16"/>
      <c r="C16" s="16"/>
      <c r="E16" s="1" t="s">
        <v>98</v>
      </c>
      <c r="F16" s="23">
        <v>2345.29</v>
      </c>
    </row>
    <row r="17" spans="1:8" x14ac:dyDescent="0.2">
      <c r="A17" s="7" t="s">
        <v>99</v>
      </c>
      <c r="B17" s="16"/>
      <c r="C17" s="16">
        <f>SUM(B18:B21)</f>
        <v>268589.09999999998</v>
      </c>
    </row>
    <row r="18" spans="1:8" x14ac:dyDescent="0.2">
      <c r="A18" s="1" t="s">
        <v>100</v>
      </c>
      <c r="B18" s="16">
        <v>19824.419999999998</v>
      </c>
      <c r="D18" s="63"/>
      <c r="E18" s="19" t="s">
        <v>101</v>
      </c>
      <c r="F18" s="71"/>
      <c r="G18" s="71">
        <f>SUM(F19:F20)</f>
        <v>36.43</v>
      </c>
    </row>
    <row r="19" spans="1:8" x14ac:dyDescent="0.2">
      <c r="A19" s="1" t="s">
        <v>102</v>
      </c>
      <c r="B19" s="16">
        <v>71964.11</v>
      </c>
      <c r="C19" s="16"/>
      <c r="D19" s="9"/>
      <c r="E19" s="1" t="s">
        <v>88</v>
      </c>
      <c r="F19" s="9">
        <v>36.43</v>
      </c>
      <c r="G19" s="71"/>
    </row>
    <row r="20" spans="1:8" x14ac:dyDescent="0.2">
      <c r="A20" s="1" t="s">
        <v>103</v>
      </c>
      <c r="B20" s="16">
        <v>14466.130000000001</v>
      </c>
      <c r="E20" s="25" t="s">
        <v>89</v>
      </c>
      <c r="F20" s="72">
        <v>0</v>
      </c>
    </row>
    <row r="21" spans="1:8" x14ac:dyDescent="0.2">
      <c r="A21" s="1" t="s">
        <v>104</v>
      </c>
      <c r="B21" s="21">
        <v>162334.44</v>
      </c>
    </row>
    <row r="22" spans="1:8" ht="18" x14ac:dyDescent="0.25">
      <c r="E22" s="7" t="s">
        <v>105</v>
      </c>
      <c r="G22" s="11">
        <f>SUM(F23:F25)</f>
        <v>44000.46</v>
      </c>
      <c r="H22" s="73"/>
    </row>
    <row r="23" spans="1:8" ht="13.5" customHeight="1" x14ac:dyDescent="0.25">
      <c r="A23" s="19" t="s">
        <v>106</v>
      </c>
      <c r="C23" s="16">
        <f>SUM(B24:B25)</f>
        <v>163549.26</v>
      </c>
      <c r="E23" s="1" t="s">
        <v>107</v>
      </c>
      <c r="F23" s="8">
        <v>30956.76</v>
      </c>
      <c r="G23" s="9"/>
      <c r="H23" s="73" t="s">
        <v>108</v>
      </c>
    </row>
    <row r="24" spans="1:8" ht="14.25" customHeight="1" x14ac:dyDescent="0.25">
      <c r="A24" s="25" t="s">
        <v>88</v>
      </c>
      <c r="B24" s="16">
        <v>21295.17</v>
      </c>
      <c r="C24" s="64"/>
      <c r="E24" s="74" t="s">
        <v>109</v>
      </c>
      <c r="F24" s="8">
        <v>13043.7</v>
      </c>
      <c r="H24" s="73"/>
    </row>
    <row r="25" spans="1:8" ht="14.25" customHeight="1" x14ac:dyDescent="0.2">
      <c r="A25" s="1" t="s">
        <v>98</v>
      </c>
      <c r="B25" s="21">
        <v>142254.09</v>
      </c>
      <c r="E25" s="1" t="s">
        <v>110</v>
      </c>
      <c r="F25" s="13">
        <v>0</v>
      </c>
    </row>
    <row r="26" spans="1:8" ht="5.25" customHeight="1" x14ac:dyDescent="0.35">
      <c r="B26" s="18"/>
      <c r="C26" s="75"/>
      <c r="E26" s="74"/>
      <c r="F26" s="14"/>
    </row>
    <row r="27" spans="1:8" ht="14.25" customHeight="1" x14ac:dyDescent="0.2">
      <c r="A27" s="7" t="s">
        <v>111</v>
      </c>
      <c r="B27" s="76"/>
      <c r="C27" s="76">
        <f>SUM(B28:B30)</f>
        <v>660683.15999999992</v>
      </c>
      <c r="E27" s="74"/>
      <c r="F27" s="14"/>
    </row>
    <row r="28" spans="1:8" x14ac:dyDescent="0.2">
      <c r="A28" s="1" t="s">
        <v>112</v>
      </c>
      <c r="B28" s="16">
        <v>4688.72</v>
      </c>
      <c r="C28" s="76"/>
      <c r="E28" s="77" t="s">
        <v>113</v>
      </c>
      <c r="F28" s="14"/>
      <c r="G28" s="11">
        <f>SUM(F29)</f>
        <v>76.22</v>
      </c>
    </row>
    <row r="29" spans="1:8" x14ac:dyDescent="0.2">
      <c r="A29" s="22" t="s">
        <v>114</v>
      </c>
      <c r="B29" s="14">
        <v>0</v>
      </c>
      <c r="E29" s="74" t="s">
        <v>115</v>
      </c>
      <c r="F29" s="13">
        <v>76.22</v>
      </c>
      <c r="H29" s="63"/>
    </row>
    <row r="30" spans="1:8" x14ac:dyDescent="0.2">
      <c r="A30" s="22" t="s">
        <v>116</v>
      </c>
      <c r="B30" s="13">
        <v>655994.43999999994</v>
      </c>
    </row>
    <row r="31" spans="1:8" x14ac:dyDescent="0.2">
      <c r="E31" s="78" t="s">
        <v>117</v>
      </c>
      <c r="G31" s="11">
        <f>SUM(F32)</f>
        <v>94575.18</v>
      </c>
    </row>
    <row r="32" spans="1:8" x14ac:dyDescent="0.2">
      <c r="A32" s="7" t="s">
        <v>118</v>
      </c>
      <c r="B32" s="76"/>
      <c r="C32" s="16">
        <f>SUM(B33:B40)</f>
        <v>300960.39999999997</v>
      </c>
      <c r="D32" s="63"/>
      <c r="E32" s="74" t="s">
        <v>119</v>
      </c>
      <c r="F32" s="21">
        <v>94575.18</v>
      </c>
    </row>
    <row r="33" spans="1:8" x14ac:dyDescent="0.2">
      <c r="A33" s="1" t="s">
        <v>120</v>
      </c>
      <c r="B33" s="76">
        <v>92133.4</v>
      </c>
      <c r="C33" s="16"/>
    </row>
    <row r="34" spans="1:8" ht="25.5" x14ac:dyDescent="0.2">
      <c r="A34" s="1" t="s">
        <v>121</v>
      </c>
      <c r="B34" s="16">
        <v>18782.900000000001</v>
      </c>
      <c r="E34" s="79" t="s">
        <v>122</v>
      </c>
      <c r="F34" s="8"/>
      <c r="G34" s="11">
        <f>SUM(F35)</f>
        <v>180067.97</v>
      </c>
    </row>
    <row r="35" spans="1:8" x14ac:dyDescent="0.2">
      <c r="A35" s="1" t="s">
        <v>123</v>
      </c>
      <c r="B35" s="76">
        <v>107310.92</v>
      </c>
      <c r="C35" s="76"/>
      <c r="E35" s="1" t="s">
        <v>124</v>
      </c>
      <c r="F35" s="21">
        <v>180067.97</v>
      </c>
    </row>
    <row r="36" spans="1:8" x14ac:dyDescent="0.2">
      <c r="A36" s="1" t="s">
        <v>125</v>
      </c>
      <c r="B36" s="16">
        <v>3113.66</v>
      </c>
      <c r="H36" s="80"/>
    </row>
    <row r="37" spans="1:8" x14ac:dyDescent="0.2">
      <c r="A37" s="1" t="s">
        <v>126</v>
      </c>
      <c r="B37" s="76">
        <v>44913.55</v>
      </c>
      <c r="C37" s="16"/>
      <c r="H37" s="81"/>
    </row>
    <row r="38" spans="1:8" x14ac:dyDescent="0.2">
      <c r="A38" s="1" t="s">
        <v>127</v>
      </c>
      <c r="B38" s="76">
        <v>6198.48</v>
      </c>
      <c r="C38" s="16"/>
      <c r="H38" s="81"/>
    </row>
    <row r="39" spans="1:8" x14ac:dyDescent="0.2">
      <c r="A39" s="1" t="s">
        <v>128</v>
      </c>
      <c r="B39" s="76">
        <v>0</v>
      </c>
      <c r="C39" s="16"/>
      <c r="H39" s="9"/>
    </row>
    <row r="40" spans="1:8" x14ac:dyDescent="0.2">
      <c r="A40" s="1" t="s">
        <v>129</v>
      </c>
      <c r="B40" s="70">
        <v>28507.489999999998</v>
      </c>
      <c r="C40" s="16"/>
      <c r="H40" s="63"/>
    </row>
    <row r="42" spans="1:8" x14ac:dyDescent="0.2">
      <c r="A42" s="7" t="s">
        <v>130</v>
      </c>
      <c r="C42" s="16">
        <f>SUM(B43:B44)</f>
        <v>69689.510000000009</v>
      </c>
    </row>
    <row r="43" spans="1:8" x14ac:dyDescent="0.2">
      <c r="A43" s="1" t="s">
        <v>131</v>
      </c>
      <c r="B43" s="14">
        <v>710.52</v>
      </c>
      <c r="H43" s="9"/>
    </row>
    <row r="44" spans="1:8" x14ac:dyDescent="0.2">
      <c r="A44" s="1" t="s">
        <v>132</v>
      </c>
      <c r="B44" s="23">
        <v>68978.990000000005</v>
      </c>
    </row>
    <row r="45" spans="1:8" x14ac:dyDescent="0.2">
      <c r="D45" s="63"/>
    </row>
    <row r="46" spans="1:8" x14ac:dyDescent="0.2">
      <c r="B46" s="15"/>
    </row>
    <row r="47" spans="1:8" x14ac:dyDescent="0.2">
      <c r="A47" s="6" t="s">
        <v>133</v>
      </c>
      <c r="B47" s="82"/>
      <c r="C47" s="16">
        <f>SUM(C5:C46)</f>
        <v>3105805.5999999996</v>
      </c>
      <c r="E47" s="6" t="s">
        <v>134</v>
      </c>
      <c r="F47" s="8"/>
      <c r="G47" s="16">
        <f>SUM(G5:G44)</f>
        <v>2256355.4899999998</v>
      </c>
    </row>
    <row r="48" spans="1:8" ht="16.5" customHeight="1" x14ac:dyDescent="0.2">
      <c r="A48" s="6" t="str">
        <f>IF(C48=0,"","UTILIDAD DEL EJERCICIO")</f>
        <v/>
      </c>
      <c r="B48" s="83"/>
      <c r="C48" s="16">
        <f>IF(SUM(-C47+G47)&lt;0,0,SUM(-C47+G47))</f>
        <v>0</v>
      </c>
      <c r="E48" s="84" t="str">
        <f>IF(G48=0,"","PERDIDA DEL EJERCICIO")</f>
        <v>PERDIDA DEL EJERCICIO</v>
      </c>
      <c r="G48" s="85">
        <f>IF(SUM(-G47+C47)&lt;0,0,SUM(-G47+C47))</f>
        <v>849450.10999999987</v>
      </c>
    </row>
    <row r="49" spans="1:8" ht="13.5" thickBot="1" x14ac:dyDescent="0.25">
      <c r="A49" s="84" t="s">
        <v>135</v>
      </c>
      <c r="B49" s="86" t="s">
        <v>3</v>
      </c>
      <c r="C49" s="87">
        <f>+C47+C48</f>
        <v>3105805.5999999996</v>
      </c>
      <c r="E49" s="1" t="s">
        <v>136</v>
      </c>
      <c r="F49" s="31" t="s">
        <v>3</v>
      </c>
      <c r="G49" s="87">
        <f>+G47+G48</f>
        <v>3105805.5999999996</v>
      </c>
    </row>
    <row r="50" spans="1:8" ht="13.5" thickTop="1" x14ac:dyDescent="0.2"/>
    <row r="56" spans="1:8" x14ac:dyDescent="0.2">
      <c r="H56" s="9"/>
    </row>
    <row r="57" spans="1:8" x14ac:dyDescent="0.2">
      <c r="C57" s="16"/>
      <c r="G57" s="85"/>
      <c r="H57" s="9"/>
    </row>
    <row r="58" spans="1:8" x14ac:dyDescent="0.2">
      <c r="H58" s="85"/>
    </row>
    <row r="59" spans="1:8" x14ac:dyDescent="0.2">
      <c r="A59" s="84"/>
      <c r="B59" s="86"/>
      <c r="C59" s="31"/>
      <c r="F59" s="31"/>
      <c r="G59" s="31"/>
    </row>
    <row r="60" spans="1:8" ht="15.75" x14ac:dyDescent="0.25">
      <c r="A60" s="88"/>
      <c r="B60" s="89"/>
      <c r="C60" s="89"/>
      <c r="E60" s="89"/>
      <c r="F60" s="88"/>
      <c r="G60" s="90"/>
    </row>
    <row r="61" spans="1:8" ht="15.75" x14ac:dyDescent="0.25">
      <c r="A61" s="88"/>
      <c r="C61" s="91"/>
      <c r="D61" s="54"/>
      <c r="F61" s="88"/>
      <c r="G61" s="90"/>
    </row>
    <row r="62" spans="1:8" ht="15.75" x14ac:dyDescent="0.25">
      <c r="A62" s="90"/>
      <c r="D62" s="54"/>
      <c r="F62" s="90"/>
      <c r="G62" s="90"/>
    </row>
    <row r="64" spans="1:8" ht="15.75" x14ac:dyDescent="0.2">
      <c r="D64" s="89"/>
    </row>
  </sheetData>
  <printOptions horizontalCentered="1"/>
  <pageMargins left="0.11811023622047245" right="0.23622047244094491" top="0.62992125984251968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BALANCE4  (BVES)</vt:lpstr>
      <vt:lpstr>EST.RESULTAD4  (BVES)</vt:lpstr>
      <vt:lpstr>'BALANCE4  (BVES)'!Área_de_impresión</vt:lpstr>
      <vt:lpstr>'EST.RESULTAD4 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2021-03-12T22:47:23Z</dcterms:created>
  <dcterms:modified xsi:type="dcterms:W3CDTF">2021-03-12T22:50:49Z</dcterms:modified>
</cp:coreProperties>
</file>