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OS FINANCIEROS\BALANCE PARA BV\"/>
    </mc:Choice>
  </mc:AlternateContent>
  <xr:revisionPtr revIDLastSave="0" documentId="13_ncr:1_{6F8E094E-0E64-45C2-8AFB-C0A20B21C61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  <externalReference r:id="rId11"/>
  </externalReferences>
  <definedNames>
    <definedName name="_xlnm._FilterDatabase" localSheetId="8" hidden="1">Hoja4!$A$7:$G$3028</definedName>
    <definedName name="_xlnm.Print_Area" localSheetId="0">BAL!$B$1:$F$74</definedName>
    <definedName name="_xlnm.Print_Area" localSheetId="1">ER!$B$1:$D$49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2" l="1"/>
  <c r="E14" i="2"/>
  <c r="E17" i="2" l="1"/>
  <c r="E34" i="2" l="1"/>
  <c r="E27" i="2" l="1"/>
  <c r="E33" i="2" l="1"/>
  <c r="C11" i="10" l="1"/>
  <c r="C10" i="10"/>
  <c r="C9" i="10"/>
  <c r="C8" i="10"/>
  <c r="C7" i="10"/>
  <c r="C6" i="10"/>
  <c r="C5" i="10"/>
  <c r="C14" i="10" l="1"/>
  <c r="C12" i="10"/>
  <c r="D24" i="4" l="1"/>
  <c r="D18" i="4"/>
  <c r="D8" i="4"/>
  <c r="D22" i="4" l="1"/>
  <c r="D29" i="4" s="1"/>
  <c r="D32" i="4" s="1"/>
  <c r="D35" i="4" s="1"/>
  <c r="D48" i="4" l="1"/>
  <c r="D1258" i="9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38" i="2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E21" i="2" l="1"/>
  <c r="E3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ANDRES PICHE COREAS</author>
  </authors>
  <commentList>
    <comment ref="E33" authorId="0" shapeId="0" xr:uid="{D6192A73-7FC9-4065-AF1B-7A90544141CF}">
      <text>
        <r>
          <rPr>
            <b/>
            <sz val="9"/>
            <color indexed="81"/>
            <rFont val="Tahoma"/>
            <family val="2"/>
          </rPr>
          <t>WALTER ANDRES PICHE COREAS: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<sst xmlns="http://schemas.openxmlformats.org/spreadsheetml/2006/main" count="10092" uniqueCount="3866">
  <si>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</si>
  <si>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</si>
  <si>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</si>
  <si>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</si>
  <si>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</si>
  <si>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</si>
  <si>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</si>
  <si>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</si>
  <si>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</si>
  <si>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</si>
  <si>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</si>
  <si>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</si>
  <si>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</si>
  <si>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</si>
  <si>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</si>
  <si>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</si>
  <si>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</si>
  <si>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</si>
  <si>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</si>
  <si>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</si>
  <si>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</si>
  <si>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</si>
  <si>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</si>
  <si>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</si>
  <si>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</si>
  <si>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</si>
  <si>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</si>
  <si>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</si>
  <si>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</si>
  <si>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</si>
  <si>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</si>
  <si>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</si>
  <si>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</si>
  <si>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</si>
  <si>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</si>
  <si>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</si>
  <si>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</si>
  <si>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</si>
  <si>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</si>
  <si>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</si>
  <si>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</si>
  <si>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</si>
  <si>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</si>
  <si>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</si>
  <si>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</si>
  <si>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</si>
  <si>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</si>
  <si>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</si>
  <si>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</si>
  <si>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</si>
  <si>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</si>
  <si>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</si>
  <si>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</si>
  <si>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</si>
  <si>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</si>
  <si>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</si>
  <si>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</si>
  <si>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</si>
  <si>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</si>
  <si>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</si>
  <si>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</si>
  <si>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</si>
  <si>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</si>
  <si>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</si>
  <si>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</si>
  <si>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</si>
  <si>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</si>
  <si>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</si>
  <si>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</si>
  <si>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</si>
  <si>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</si>
  <si>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</si>
  <si>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</si>
  <si>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</si>
  <si>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</si>
  <si>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</si>
  <si>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</si>
  <si>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</si>
  <si>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</si>
  <si>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</si>
  <si>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</si>
  <si>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</si>
  <si>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</si>
  <si>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</si>
  <si>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</si>
  <si>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</si>
  <si>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</si>
  <si>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</si>
  <si>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</si>
  <si>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</si>
  <si>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</si>
  <si>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</si>
  <si>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</si>
  <si>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</si>
  <si>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</si>
  <si>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</si>
  <si>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</si>
  <si>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</si>
  <si>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</si>
  <si>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</si>
  <si>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</si>
  <si>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</si>
  <si>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</si>
  <si>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</si>
  <si>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</si>
  <si>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</si>
  <si>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</si>
  <si>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</si>
  <si>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</si>
  <si>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</si>
  <si>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</si>
  <si>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</si>
  <si>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</si>
  <si>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</si>
  <si>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</si>
  <si>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</si>
  <si>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</si>
  <si>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</si>
  <si>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</si>
  <si>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</si>
  <si>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</si>
  <si>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</si>
  <si>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</si>
  <si>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</si>
  <si>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</si>
  <si>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</si>
  <si>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</si>
  <si>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</si>
  <si>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</si>
  <si>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</si>
  <si>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</si>
  <si>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</si>
  <si>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</si>
  <si>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</si>
  <si>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</si>
  <si>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</si>
  <si>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</si>
  <si>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</si>
  <si>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</si>
  <si>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</si>
  <si>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</si>
  <si>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</si>
  <si>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</si>
  <si>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</si>
  <si>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</si>
  <si>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</si>
  <si>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</si>
  <si>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</si>
  <si>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</si>
  <si>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</si>
  <si>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</si>
  <si>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</si>
  <si>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</si>
  <si>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</si>
  <si>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</si>
  <si>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</si>
  <si>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</si>
  <si>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</si>
  <si>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</si>
  <si>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</si>
  <si>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</si>
  <si>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</si>
  <si>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</si>
  <si>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</si>
  <si>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</si>
  <si>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</si>
  <si>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</si>
  <si>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</si>
  <si>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</si>
  <si>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</si>
  <si>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</si>
  <si>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</si>
  <si>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</si>
  <si>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</si>
  <si>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</si>
  <si>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</si>
  <si>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</si>
  <si>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</si>
  <si>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</si>
  <si>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</si>
  <si>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</si>
  <si>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</si>
  <si>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</si>
  <si>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</si>
  <si>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</si>
  <si>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</si>
  <si>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</si>
  <si>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</si>
  <si>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</si>
  <si>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</si>
  <si>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</si>
  <si>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</si>
  <si>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</si>
  <si>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</si>
  <si>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</si>
  <si>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</si>
  <si>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</si>
  <si>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</si>
  <si>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</si>
  <si>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</si>
  <si>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</si>
  <si>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</si>
  <si>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</si>
  <si>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</si>
  <si>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</si>
  <si>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</si>
  <si>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</si>
  <si>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</si>
  <si>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</si>
  <si>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</si>
  <si>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</si>
  <si>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</si>
  <si>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</si>
  <si>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</si>
  <si>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</si>
  <si>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</si>
  <si>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</si>
  <si>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</si>
  <si>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</si>
  <si>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</si>
  <si>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</si>
  <si>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</si>
  <si>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</si>
  <si>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</si>
  <si>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</si>
  <si>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</si>
  <si>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</si>
  <si>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</si>
  <si>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</si>
  <si>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</si>
  <si>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</si>
  <si>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</si>
  <si>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</si>
  <si>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</si>
  <si>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</si>
  <si>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</si>
  <si>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</si>
  <si>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</si>
  <si>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</si>
  <si>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</si>
  <si>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</si>
  <si>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</si>
  <si>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</si>
  <si>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</si>
  <si>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</si>
  <si>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</si>
  <si>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</si>
  <si>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</si>
  <si>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</si>
  <si>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</si>
  <si>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</si>
  <si>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</si>
  <si>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</si>
  <si>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</si>
  <si>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</si>
  <si>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</si>
  <si>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</si>
  <si>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</si>
  <si>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</si>
  <si>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</si>
  <si>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</si>
  <si>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</si>
  <si>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</si>
  <si>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</si>
  <si>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</si>
  <si>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</si>
  <si>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</si>
  <si>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</si>
  <si>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</si>
  <si>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</si>
  <si>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</si>
  <si>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</si>
  <si>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</si>
  <si>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</si>
  <si>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</si>
  <si>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</si>
  <si>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</si>
  <si>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</si>
  <si>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</si>
  <si>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</si>
  <si>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</si>
  <si>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</si>
  <si>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</si>
  <si>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</si>
  <si>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</si>
  <si>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</si>
  <si>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</si>
  <si>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</si>
  <si>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</si>
  <si>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</si>
  <si>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</si>
  <si>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</si>
  <si>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</si>
  <si>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</si>
  <si>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</si>
  <si>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</si>
  <si>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</si>
  <si>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</si>
  <si>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</si>
  <si>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</si>
  <si>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</si>
  <si>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</si>
  <si>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</si>
  <si>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</si>
  <si>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</si>
  <si>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</si>
  <si>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</si>
  <si>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</si>
  <si>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</si>
  <si>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</si>
  <si>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</si>
  <si>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</si>
  <si>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</si>
  <si>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</si>
  <si>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</si>
  <si>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</si>
  <si>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</si>
  <si>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</si>
  <si>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</si>
  <si>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</si>
  <si>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</si>
  <si>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</si>
  <si>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</si>
  <si>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</si>
  <si>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</si>
  <si>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</si>
  <si>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</si>
  <si>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</si>
  <si>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</si>
  <si>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</si>
  <si>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</si>
  <si>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</si>
  <si>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</si>
  <si>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</si>
  <si>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</si>
  <si>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</si>
  <si>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</si>
  <si>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</si>
  <si>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</si>
  <si>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</si>
  <si>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</si>
  <si>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</si>
  <si>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</si>
  <si>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</si>
  <si>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</si>
  <si>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</si>
  <si>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</si>
  <si>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</si>
  <si>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</si>
  <si>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</si>
  <si>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</si>
  <si>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</si>
  <si>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</si>
  <si>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</si>
  <si>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</si>
  <si>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</si>
  <si>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</si>
  <si>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</si>
  <si>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</si>
  <si>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</si>
  <si>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</si>
  <si>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</si>
  <si>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</si>
  <si>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</si>
  <si>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</si>
  <si>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</si>
  <si>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</si>
  <si>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</si>
  <si>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</si>
  <si>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</si>
  <si>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</si>
  <si>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</si>
  <si>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</si>
  <si>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</si>
  <si>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</si>
  <si>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</si>
  <si>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</si>
  <si>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</si>
  <si>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</si>
  <si>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</si>
  <si>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</si>
  <si>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</si>
  <si>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</si>
  <si>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</si>
  <si>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</si>
  <si>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</si>
  <si>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</si>
  <si>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</si>
  <si>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</si>
  <si>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</si>
  <si>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</si>
  <si>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</si>
  <si>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</si>
  <si>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</si>
  <si>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</si>
  <si>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</si>
  <si>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</si>
  <si>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</si>
  <si>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</si>
  <si>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</si>
  <si>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</si>
  <si>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</si>
  <si>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</si>
  <si>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</si>
  <si>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</si>
  <si>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</si>
  <si>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</si>
  <si>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</si>
  <si>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</si>
  <si>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</si>
  <si>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</si>
  <si>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</si>
  <si>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</si>
  <si>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</si>
  <si>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</si>
  <si>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</si>
  <si>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</si>
  <si>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</si>
  <si>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</si>
  <si>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</si>
  <si>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</si>
  <si>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</si>
  <si>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</si>
  <si>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</si>
  <si>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</si>
  <si>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</si>
  <si>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</si>
  <si>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</si>
  <si>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</si>
  <si>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</si>
  <si>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</si>
  <si>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</si>
  <si>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</si>
  <si>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</si>
  <si>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</si>
  <si>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</si>
  <si>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</si>
  <si>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</si>
  <si>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</si>
  <si>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</si>
  <si>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</si>
  <si>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</si>
  <si>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</si>
  <si>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</si>
  <si>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</si>
  <si>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</si>
  <si>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</si>
  <si>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</si>
  <si>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</si>
  <si>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</si>
  <si>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</si>
  <si>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</si>
  <si>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</si>
  <si>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</si>
  <si>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</si>
  <si>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</si>
  <si>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</si>
  <si>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</si>
  <si>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</si>
  <si>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</si>
  <si>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</si>
  <si>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</si>
  <si>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</si>
  <si>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</si>
  <si>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</si>
  <si>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</si>
  <si>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</si>
  <si>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</si>
  <si>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</si>
  <si>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</si>
  <si>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</si>
  <si>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</si>
  <si>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</si>
  <si>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</si>
  <si>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</si>
  <si>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</si>
  <si>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</si>
  <si>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</si>
  <si>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</si>
  <si>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</si>
  <si>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</si>
  <si>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</si>
  <si>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</si>
  <si>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</si>
  <si>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</si>
  <si>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</si>
  <si>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</si>
  <si>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</si>
  <si>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</si>
  <si>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</si>
  <si>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</si>
  <si>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</si>
  <si>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</si>
  <si>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</si>
  <si>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</si>
  <si>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</si>
  <si>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</si>
  <si>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</si>
  <si>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</si>
  <si>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</si>
  <si>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</si>
  <si>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</si>
  <si>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</si>
  <si>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</si>
  <si>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</si>
  <si>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</si>
  <si>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</si>
  <si>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</si>
  <si>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</si>
  <si>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</si>
  <si>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</si>
  <si>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</si>
  <si>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</si>
  <si>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</si>
  <si>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</si>
  <si>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</si>
  <si>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</si>
  <si>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</si>
  <si>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</si>
  <si>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</si>
  <si>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</si>
  <si>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</si>
  <si>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</si>
  <si>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</si>
  <si>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</si>
  <si>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</si>
  <si>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</si>
  <si>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</si>
  <si>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</si>
  <si>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</si>
  <si>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</si>
  <si>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</si>
  <si>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</si>
  <si>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</si>
  <si>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</si>
  <si>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</si>
  <si>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</si>
  <si>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</si>
  <si>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</si>
  <si>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</si>
  <si>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</si>
  <si>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</si>
  <si>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</si>
  <si>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</si>
  <si>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</si>
  <si>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</si>
  <si>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</si>
  <si>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</si>
  <si>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</si>
  <si>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</si>
  <si>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</si>
  <si>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</si>
  <si>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</si>
  <si>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</si>
  <si>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</si>
  <si>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</si>
  <si>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</si>
  <si>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</si>
  <si>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</si>
  <si>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</si>
  <si>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</si>
  <si>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</si>
  <si>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</si>
  <si>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</si>
  <si>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</si>
  <si>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</si>
  <si>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</si>
  <si>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</si>
  <si>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</si>
  <si>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</si>
  <si>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</si>
  <si>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</si>
  <si>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</si>
  <si>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</si>
  <si>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</si>
  <si>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</si>
  <si>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</si>
  <si>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</si>
  <si>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</si>
  <si>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</si>
  <si>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</si>
  <si>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</si>
  <si>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</si>
  <si>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</si>
  <si>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</si>
  <si>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</si>
  <si>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</si>
  <si>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</si>
  <si>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</si>
  <si>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</si>
  <si>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</si>
  <si>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</si>
  <si>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</si>
  <si>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</si>
  <si>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</si>
  <si>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</si>
  <si>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</si>
  <si>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</si>
  <si>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</si>
  <si>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</si>
  <si>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</si>
  <si>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</si>
  <si>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</si>
  <si>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</si>
  <si>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</si>
  <si>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</si>
  <si>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</si>
  <si>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</si>
  <si>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</si>
  <si>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</si>
  <si>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</si>
  <si>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</si>
  <si>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</si>
  <si>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</si>
  <si>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</si>
  <si>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</si>
  <si>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</si>
  <si>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</si>
  <si>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</si>
  <si>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</si>
  <si>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</si>
  <si>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</si>
  <si>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</si>
  <si>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</si>
  <si>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</si>
  <si>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</si>
  <si>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</si>
  <si>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</si>
  <si>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</si>
  <si>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</si>
  <si>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</si>
  <si>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</si>
  <si>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</si>
  <si>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</si>
  <si>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</si>
  <si>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</si>
  <si>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</si>
  <si>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</si>
  <si>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</si>
  <si>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</si>
  <si>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</si>
  <si>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</si>
  <si>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</si>
  <si>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</si>
  <si>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</si>
  <si>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</si>
  <si>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</si>
  <si>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</si>
  <si>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</si>
  <si>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</si>
  <si>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</si>
  <si>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</si>
  <si>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</si>
  <si>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</si>
  <si>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</si>
  <si>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</si>
  <si>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</si>
  <si>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</si>
  <si>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</si>
  <si>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</si>
  <si>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</si>
  <si>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</si>
  <si>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</si>
  <si>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</si>
  <si>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</si>
  <si>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</si>
  <si>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</si>
  <si>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</si>
  <si>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</si>
  <si>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</si>
  <si>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</si>
  <si>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</si>
  <si>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</si>
  <si>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</si>
  <si>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</si>
  <si>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</si>
  <si>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</si>
  <si>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</si>
  <si>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</si>
  <si>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</si>
  <si>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</si>
  <si>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</si>
  <si>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</si>
  <si>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</si>
  <si>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</si>
  <si>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</si>
  <si>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</si>
  <si>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</si>
  <si>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</si>
  <si>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</si>
  <si>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</si>
  <si>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</si>
  <si>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</si>
  <si>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</si>
  <si>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</si>
  <si>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</si>
  <si>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</si>
  <si>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</si>
  <si>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</si>
  <si>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</si>
  <si>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</si>
  <si>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</si>
  <si>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</si>
  <si>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</si>
  <si>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</si>
  <si>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</si>
  <si>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</si>
  <si>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</si>
  <si>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</si>
  <si>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</si>
  <si>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</si>
  <si>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</si>
  <si>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</si>
  <si>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</si>
  <si>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</si>
  <si>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</si>
  <si>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</si>
  <si>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</si>
  <si>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</si>
  <si>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</si>
  <si>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</si>
  <si>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</si>
  <si>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</si>
  <si>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</si>
  <si>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</si>
  <si>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</si>
  <si>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</si>
  <si>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</si>
  <si>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</si>
  <si>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</si>
  <si>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</si>
  <si>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</si>
  <si>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</si>
  <si>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</si>
  <si>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</si>
  <si>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</si>
  <si>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</si>
  <si>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</si>
  <si>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</si>
  <si>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</si>
  <si>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</si>
  <si>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</si>
  <si>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</si>
  <si>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</si>
  <si>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</si>
  <si>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</si>
  <si>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</si>
  <si>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</si>
  <si>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</si>
  <si>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</si>
  <si>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</si>
  <si>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</si>
  <si>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</si>
  <si>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</si>
  <si>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</si>
  <si>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</si>
  <si>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</si>
  <si>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</si>
  <si>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</si>
  <si>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</si>
  <si>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</si>
  <si>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</si>
  <si>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</si>
  <si>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</si>
  <si>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</si>
  <si>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</si>
  <si>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</si>
  <si>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</si>
  <si>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</si>
  <si>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</si>
  <si>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</si>
  <si>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</si>
  <si>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</si>
  <si>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</si>
  <si>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</si>
  <si>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</si>
  <si>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</si>
  <si>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</si>
  <si>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</si>
  <si>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</si>
  <si>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</si>
  <si>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</si>
  <si>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</si>
  <si>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</si>
  <si>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</si>
  <si>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</si>
  <si>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</si>
  <si>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</si>
  <si>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</si>
  <si>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</si>
  <si>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</si>
  <si>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</si>
  <si>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</si>
  <si>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</si>
  <si>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</si>
  <si>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</si>
  <si>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</si>
  <si>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</si>
  <si>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</si>
  <si>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</si>
  <si>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</si>
  <si>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</si>
  <si>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</si>
  <si>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</si>
  <si>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</si>
  <si>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</si>
  <si>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</si>
  <si>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</si>
  <si>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</si>
  <si>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</si>
  <si>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</si>
  <si>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</si>
  <si>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</si>
  <si>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</si>
  <si>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</si>
  <si>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</si>
  <si>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</si>
  <si>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</si>
  <si>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</si>
  <si>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</si>
  <si>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</si>
  <si>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</si>
  <si>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</si>
  <si>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</si>
  <si>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</si>
  <si>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</si>
  <si>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</si>
  <si>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</si>
  <si>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</si>
  <si>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</si>
  <si>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</si>
  <si>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</si>
  <si>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</si>
  <si>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</si>
  <si>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</si>
  <si>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</si>
  <si>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</si>
  <si>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</si>
  <si>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</si>
  <si>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</si>
  <si>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</si>
  <si>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</si>
  <si>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</si>
  <si>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</si>
  <si>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</si>
  <si>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</si>
  <si>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</si>
  <si>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</si>
  <si>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</si>
  <si>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</si>
  <si>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</si>
  <si>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</si>
  <si>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</si>
  <si>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</si>
  <si>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</si>
  <si>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</si>
  <si>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</si>
  <si>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</si>
  <si>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</si>
  <si>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</si>
  <si>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</si>
  <si>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</si>
  <si>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</si>
  <si>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</si>
  <si>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</si>
  <si>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</si>
  <si>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</si>
  <si>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</si>
  <si>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</si>
  <si>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</si>
  <si>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</si>
  <si>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</si>
  <si>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</si>
  <si>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</si>
  <si>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</si>
  <si>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</si>
  <si>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</si>
  <si>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</si>
  <si>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</si>
  <si>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</si>
  <si>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</si>
  <si>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</si>
  <si>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</si>
  <si>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</si>
  <si>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</si>
  <si>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</si>
  <si>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</si>
  <si>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</si>
  <si>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</si>
  <si>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</si>
  <si>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</si>
  <si>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</si>
  <si>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</si>
  <si>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</si>
  <si>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</si>
  <si>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</si>
  <si>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</si>
  <si>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</si>
  <si>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</si>
  <si>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</si>
  <si>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</si>
  <si>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</si>
  <si>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</si>
  <si>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</si>
  <si>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</si>
  <si>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</si>
  <si>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</si>
  <si>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</si>
  <si>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</si>
  <si>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</si>
  <si>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</si>
  <si>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</si>
  <si>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</si>
  <si>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</si>
  <si>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</si>
  <si>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</si>
  <si>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</si>
  <si>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</si>
  <si>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</si>
  <si>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</si>
  <si>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</si>
  <si>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</si>
  <si>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</si>
  <si>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</si>
  <si>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</si>
  <si>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</si>
  <si>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</si>
  <si>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</si>
  <si>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</si>
  <si>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</si>
  <si>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</si>
  <si>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</si>
  <si>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</si>
  <si>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</si>
  <si>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</si>
  <si>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</si>
  <si>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</si>
  <si>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</si>
  <si>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</si>
  <si>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</si>
  <si>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</si>
  <si>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</si>
  <si>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</si>
  <si>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</si>
  <si>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</si>
  <si>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</si>
  <si>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</si>
  <si>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</si>
  <si>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</si>
  <si>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</si>
  <si>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</si>
  <si>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</si>
  <si>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</si>
  <si>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</si>
  <si>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</si>
  <si>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</si>
  <si>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</si>
  <si>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</si>
  <si>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</si>
  <si>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</si>
  <si>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</si>
  <si>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</si>
  <si>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</si>
  <si>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</si>
  <si>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</si>
  <si>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</si>
  <si>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</si>
  <si>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</si>
  <si>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</si>
  <si>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</si>
  <si>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</si>
  <si>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</si>
  <si>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</si>
  <si>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</si>
  <si>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</si>
  <si>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</si>
  <si>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</si>
  <si>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</si>
  <si>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</si>
  <si>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</si>
  <si>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</si>
  <si>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</si>
  <si>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</si>
  <si>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</si>
  <si>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</si>
  <si>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</si>
  <si>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</si>
  <si>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</si>
  <si>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</si>
  <si>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</si>
  <si>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</si>
  <si>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</si>
  <si>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</si>
  <si>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</si>
  <si>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</si>
  <si>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</si>
  <si>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</si>
  <si>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</si>
  <si>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</si>
  <si>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</si>
  <si>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</si>
  <si>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</si>
  <si>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</si>
  <si>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</si>
  <si>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</si>
  <si>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</si>
  <si>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</si>
  <si>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</si>
  <si>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</si>
  <si>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</si>
  <si>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</si>
  <si>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</si>
  <si>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</si>
  <si>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</si>
  <si>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</si>
  <si>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</si>
  <si>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</si>
  <si>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</si>
  <si>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</si>
  <si>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</si>
  <si>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</si>
  <si>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</si>
  <si>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</si>
  <si>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</si>
  <si>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</si>
  <si>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</si>
  <si>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</si>
  <si>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</si>
  <si>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</si>
  <si>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</si>
  <si>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</si>
  <si>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</si>
  <si>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</si>
  <si>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</si>
  <si>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</si>
  <si>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</si>
  <si>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</si>
  <si>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</si>
  <si>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</si>
  <si>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</si>
  <si>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</si>
  <si>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</si>
  <si>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</si>
  <si>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</si>
  <si>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</si>
  <si>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</si>
  <si>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</si>
  <si>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</si>
  <si>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</si>
  <si>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</si>
  <si>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</si>
  <si>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</si>
  <si>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</si>
  <si>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</si>
  <si>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</si>
  <si>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</si>
  <si>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</si>
  <si>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</si>
  <si>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</si>
  <si>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</si>
  <si>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</si>
  <si>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</si>
  <si>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</si>
  <si>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</si>
  <si>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</si>
  <si>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</si>
  <si>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</si>
  <si>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</si>
  <si>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</si>
  <si>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</si>
  <si>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</si>
  <si>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</si>
  <si>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</si>
  <si>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</si>
  <si>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</si>
  <si>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</si>
  <si>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</si>
  <si>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</si>
  <si>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</si>
  <si>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</si>
  <si>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</si>
  <si>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</si>
  <si>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</si>
  <si>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</si>
  <si>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</si>
  <si>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</si>
  <si>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</si>
  <si>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</si>
  <si>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</si>
  <si>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</si>
  <si>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</si>
  <si>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</si>
  <si>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</si>
  <si>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</si>
  <si>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</si>
  <si>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</si>
  <si>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</si>
  <si>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</si>
  <si>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</si>
  <si>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</si>
  <si>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</si>
  <si>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</si>
  <si>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</si>
  <si>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</si>
  <si>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</si>
  <si>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</si>
  <si>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</si>
  <si>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</si>
  <si>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</si>
  <si>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</si>
  <si>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</si>
  <si>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</si>
  <si>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</si>
  <si>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</si>
  <si>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</si>
  <si>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</si>
  <si>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</si>
  <si>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</si>
  <si>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</si>
  <si>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</si>
  <si>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</si>
  <si>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</si>
  <si>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</si>
  <si>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</si>
  <si>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</si>
  <si>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</si>
  <si>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</si>
  <si>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</si>
  <si>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</si>
  <si>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</si>
  <si>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</si>
  <si>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</si>
  <si>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</si>
  <si>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</si>
  <si>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</si>
  <si>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</si>
  <si>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</si>
  <si>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</si>
  <si>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</si>
  <si>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</si>
  <si>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</si>
  <si>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</si>
  <si>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</si>
  <si>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</si>
  <si>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</si>
  <si>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</si>
  <si>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</si>
  <si>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</si>
  <si>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</si>
  <si>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</si>
  <si>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</si>
  <si>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</si>
  <si>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</si>
  <si>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</si>
  <si>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</si>
  <si>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</si>
  <si>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</si>
  <si>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</si>
  <si>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</si>
  <si>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</si>
  <si>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</si>
  <si>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</si>
  <si>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</si>
  <si>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</si>
  <si>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</si>
  <si>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</si>
  <si>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</si>
  <si>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</si>
  <si>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</si>
  <si>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</si>
  <si>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</si>
  <si>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</si>
  <si>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</si>
  <si>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</si>
  <si>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</si>
  <si>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</si>
  <si>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</si>
  <si>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</si>
  <si>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</si>
  <si>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</si>
  <si>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</si>
  <si>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</si>
  <si>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</si>
  <si>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</si>
  <si>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</si>
  <si>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</si>
  <si>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</si>
  <si>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</si>
  <si>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</si>
  <si>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</si>
  <si>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</si>
  <si>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</si>
  <si>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</si>
  <si>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</si>
  <si>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</si>
  <si>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</si>
  <si>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</si>
  <si>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</si>
  <si>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</si>
  <si>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</si>
  <si>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</si>
  <si>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</si>
  <si>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</si>
  <si>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</si>
  <si>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</si>
  <si>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</si>
  <si>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</si>
  <si>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</si>
  <si>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</si>
  <si>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</si>
  <si>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</si>
  <si>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</si>
  <si>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</si>
  <si>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</si>
  <si>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</si>
  <si>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</si>
  <si>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</si>
  <si>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</si>
  <si>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</si>
  <si>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</si>
  <si>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</si>
  <si>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</si>
  <si>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</si>
  <si>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</si>
  <si>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</si>
  <si>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</si>
  <si>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</si>
  <si>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</si>
  <si>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</si>
  <si>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</si>
  <si>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</si>
  <si>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</si>
  <si>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</si>
  <si>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</si>
  <si>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</si>
  <si>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</si>
  <si>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</si>
  <si>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</si>
  <si>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</si>
  <si>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</si>
  <si>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</si>
  <si>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</si>
  <si>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</si>
  <si>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</si>
  <si>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</si>
  <si>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</si>
  <si>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</si>
  <si>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</si>
  <si>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</si>
  <si>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</si>
  <si>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</si>
  <si>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</si>
  <si>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</si>
  <si>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</si>
  <si>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</si>
  <si>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</si>
  <si>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</si>
  <si>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</si>
  <si>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</si>
  <si>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</si>
  <si>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</si>
  <si>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</si>
  <si>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</si>
  <si>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</si>
  <si>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</si>
  <si>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</si>
  <si>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</si>
  <si>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</si>
  <si>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</si>
  <si>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</si>
  <si>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</si>
  <si>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</si>
  <si>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</si>
  <si>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</si>
  <si>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</si>
  <si>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</si>
  <si>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</si>
  <si>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</si>
  <si>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</si>
  <si>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</si>
  <si>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</si>
  <si>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</si>
  <si>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</si>
  <si>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</si>
  <si>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</si>
  <si>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</si>
  <si>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</si>
  <si>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</si>
  <si>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</si>
  <si>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</si>
  <si>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</si>
  <si>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</si>
  <si>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</si>
  <si>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</si>
  <si>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</si>
  <si>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</si>
  <si>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</si>
  <si>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</si>
  <si>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</si>
  <si>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</si>
  <si>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</si>
  <si>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</si>
  <si>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</si>
  <si>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</si>
  <si>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</si>
  <si>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</si>
  <si>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</si>
  <si>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</si>
  <si>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</si>
  <si>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</si>
  <si>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</si>
  <si>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</si>
  <si>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</si>
  <si>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</si>
  <si>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</si>
  <si>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</si>
  <si>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</si>
  <si>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</si>
  <si>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</si>
  <si>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</si>
  <si>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</si>
  <si>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</si>
  <si>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</si>
  <si>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</si>
  <si>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</si>
  <si>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</si>
  <si>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</si>
  <si>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</si>
  <si>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</si>
  <si>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</si>
  <si>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</si>
  <si>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</si>
  <si>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</si>
  <si>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</si>
  <si>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</si>
  <si>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</si>
  <si>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</si>
  <si>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</si>
  <si>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</si>
  <si>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</si>
  <si>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</si>
  <si>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</si>
  <si>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</si>
  <si>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</si>
  <si>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</si>
  <si>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</si>
  <si>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</si>
  <si>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</si>
  <si>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</si>
  <si>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</si>
  <si>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</si>
  <si>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</si>
  <si>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</si>
  <si>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</si>
  <si>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</si>
  <si>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</si>
  <si>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</si>
  <si>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</si>
  <si>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</si>
  <si>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</si>
  <si>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</si>
  <si>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</si>
  <si>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</si>
  <si>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</si>
  <si>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</si>
  <si>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</si>
  <si>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</si>
  <si>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</si>
  <si>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</si>
  <si>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</si>
  <si>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</si>
  <si>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</si>
  <si>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</si>
  <si>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</si>
  <si>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</si>
  <si>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</si>
  <si>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</si>
  <si>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</si>
  <si>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</si>
  <si>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</si>
  <si>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</si>
  <si>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</si>
  <si>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</si>
  <si>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</si>
  <si>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</si>
  <si>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</si>
  <si>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</si>
  <si>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</si>
  <si>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</si>
  <si>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</si>
  <si>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</si>
  <si>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</si>
  <si>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</si>
  <si>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</si>
  <si>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</si>
  <si>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</si>
  <si>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</si>
  <si>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</si>
  <si>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</si>
  <si>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</si>
  <si>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</si>
  <si>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</si>
  <si>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</si>
  <si>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</si>
  <si>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</si>
  <si>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</si>
  <si>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</si>
  <si>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</si>
  <si>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</si>
  <si>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</si>
  <si>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</si>
  <si>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</si>
  <si>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</si>
  <si>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</si>
  <si>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</si>
  <si>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</si>
  <si>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</si>
  <si>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</si>
  <si>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</si>
  <si>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</si>
  <si>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</si>
  <si>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</si>
  <si>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</si>
  <si>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</si>
  <si>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</si>
  <si>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</si>
  <si>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</si>
  <si>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</si>
  <si>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</si>
  <si>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</si>
  <si>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</si>
  <si>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</si>
  <si>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</si>
  <si>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</si>
  <si>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</si>
  <si>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</si>
  <si>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</si>
  <si>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</si>
  <si>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</si>
  <si>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</si>
  <si>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</si>
  <si>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</si>
  <si>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</si>
  <si>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</si>
  <si>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</si>
  <si>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</si>
  <si>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</si>
  <si>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</si>
  <si>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</si>
  <si>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</si>
  <si>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</si>
  <si>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</si>
  <si>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</si>
  <si>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</si>
  <si>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</si>
  <si>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</si>
  <si>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</si>
  <si>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</si>
  <si>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</si>
  <si>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</si>
  <si>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</si>
  <si>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</si>
  <si>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</si>
  <si>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</si>
  <si>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</si>
  <si>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</si>
  <si>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</si>
  <si>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</si>
  <si>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</si>
  <si>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</si>
  <si>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</si>
  <si>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</si>
  <si>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</si>
  <si>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</si>
  <si>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</si>
  <si>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</si>
  <si>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</si>
  <si>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</si>
  <si>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</si>
  <si>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</si>
  <si>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</si>
  <si>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</si>
  <si>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</si>
  <si>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</si>
  <si>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</si>
  <si>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</si>
  <si>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</si>
  <si>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</si>
  <si>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</si>
  <si>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</si>
  <si>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</si>
  <si>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</si>
  <si>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</si>
  <si>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</si>
  <si>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</si>
  <si>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</si>
  <si>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</si>
  <si>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</si>
  <si>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</si>
  <si>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</si>
  <si>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</si>
  <si>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</si>
  <si>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</si>
  <si>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</si>
  <si>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</si>
  <si>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</si>
  <si>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</si>
  <si>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</si>
  <si>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</si>
  <si>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</si>
  <si>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</si>
  <si>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</si>
  <si>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</si>
  <si>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</si>
  <si>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</si>
  <si>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</si>
  <si>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</si>
  <si>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</si>
  <si>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</si>
  <si>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</si>
  <si>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</si>
  <si>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</si>
  <si>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</si>
  <si>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</si>
  <si>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</si>
  <si>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</si>
  <si>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</si>
  <si>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</si>
  <si>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</si>
  <si>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</si>
  <si>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</si>
  <si>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</si>
  <si>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</si>
  <si>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</si>
  <si>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</si>
  <si>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</si>
  <si>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</si>
  <si>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</si>
  <si>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</si>
  <si>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</si>
  <si>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</si>
  <si>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</si>
  <si>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</si>
  <si>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</si>
  <si>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</si>
  <si>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</si>
  <si>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</si>
  <si>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</si>
  <si>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</si>
  <si>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</si>
  <si>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</si>
  <si>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</si>
  <si>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</si>
  <si>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</si>
  <si>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</si>
  <si>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</si>
  <si>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</si>
  <si>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</si>
  <si>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</si>
  <si>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</si>
  <si>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</si>
  <si>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</si>
  <si>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</si>
  <si>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</si>
  <si>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</si>
  <si>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</si>
  <si>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</si>
  <si>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</si>
  <si>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</si>
  <si>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</si>
  <si>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</si>
  <si>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</si>
  <si>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</si>
  <si>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</si>
  <si>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</si>
  <si>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</si>
  <si>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</si>
  <si>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</si>
  <si>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</si>
  <si>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</si>
  <si>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</si>
  <si>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</si>
  <si>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</si>
  <si>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</si>
  <si>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</si>
  <si>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</si>
  <si>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</si>
  <si>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</si>
  <si>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</si>
  <si>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</si>
  <si>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</si>
  <si>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</si>
  <si>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</si>
  <si>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</si>
  <si>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</si>
  <si>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</si>
  <si>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</si>
  <si>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</si>
  <si>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</si>
  <si>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</si>
  <si>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</si>
  <si>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</si>
  <si>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</si>
  <si>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</si>
  <si>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</si>
  <si>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</si>
  <si>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</si>
  <si>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</si>
  <si>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</si>
  <si>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</si>
  <si>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</si>
  <si>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</si>
  <si>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</si>
  <si>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</si>
  <si>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</si>
  <si>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</si>
  <si>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</si>
  <si>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</si>
  <si>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</si>
  <si>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</si>
  <si>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</si>
  <si>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</si>
  <si>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</si>
  <si>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</si>
  <si>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</si>
  <si>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</si>
  <si>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</si>
  <si>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</si>
  <si>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</si>
  <si>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</si>
  <si>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</si>
  <si>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</si>
  <si>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</si>
  <si>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</si>
  <si>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</si>
  <si>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</si>
  <si>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</si>
  <si>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</si>
  <si>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</si>
  <si>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</si>
  <si>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</si>
  <si>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</si>
  <si>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</si>
  <si>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</si>
  <si>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</si>
  <si>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</si>
  <si>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</si>
  <si>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</si>
  <si>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</si>
  <si>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</si>
  <si>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</si>
  <si>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</si>
  <si>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</si>
  <si>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</si>
  <si>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</si>
  <si>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</si>
  <si>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</si>
  <si>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</si>
  <si>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</si>
  <si>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</si>
  <si>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</si>
  <si>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</si>
  <si>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</si>
  <si>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</si>
  <si>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</si>
  <si>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</si>
  <si>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</si>
  <si>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</si>
  <si>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</si>
  <si>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</si>
  <si>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</si>
  <si>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</si>
  <si>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</si>
  <si>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</si>
  <si>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</si>
  <si>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</si>
  <si>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</si>
  <si>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</si>
  <si>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</si>
  <si>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</si>
  <si>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</si>
  <si>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</si>
  <si>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</si>
  <si>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</si>
  <si>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</si>
  <si>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</si>
  <si>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</si>
  <si>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</si>
  <si>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</si>
  <si>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</si>
  <si>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</si>
  <si>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</si>
  <si>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</si>
  <si>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</si>
  <si>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</si>
  <si>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</si>
  <si>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</si>
  <si>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</si>
  <si>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</si>
  <si>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</si>
  <si>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</si>
  <si>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</si>
  <si>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</si>
  <si>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</si>
  <si>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</si>
  <si>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</si>
  <si>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</si>
  <si>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</si>
  <si>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</si>
  <si>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</si>
  <si>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</si>
  <si>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</si>
  <si>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</si>
  <si>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</si>
  <si>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</si>
  <si>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</si>
  <si>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</si>
  <si>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</si>
  <si>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</si>
  <si>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</si>
  <si>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</si>
  <si>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</si>
  <si>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</si>
  <si>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</si>
  <si>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</si>
  <si>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</si>
  <si>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</si>
  <si>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</si>
  <si>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</si>
  <si>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</si>
  <si>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</si>
  <si>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</si>
  <si>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</si>
  <si>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</si>
  <si>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</si>
  <si>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</si>
  <si>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</si>
  <si>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</si>
  <si>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</si>
  <si>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</si>
  <si>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</si>
  <si>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</si>
  <si>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</si>
  <si>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</si>
  <si>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</si>
  <si>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</si>
  <si>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</si>
  <si>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</si>
  <si>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</si>
  <si>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</si>
  <si>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</si>
  <si>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</si>
  <si>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</si>
  <si>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</si>
  <si>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</si>
  <si>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</si>
  <si>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</si>
  <si>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</si>
  <si>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</si>
  <si>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</si>
  <si>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</si>
  <si>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</si>
  <si>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</si>
  <si>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</si>
  <si>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</si>
  <si>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</si>
  <si>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</si>
  <si>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</si>
  <si>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</si>
  <si>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</si>
  <si>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</si>
  <si>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</si>
  <si>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</si>
  <si>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</si>
  <si>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</si>
  <si>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</si>
  <si>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</si>
  <si>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</si>
  <si>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</si>
  <si>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</si>
  <si>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</si>
  <si>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</si>
  <si>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</si>
  <si>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</si>
  <si>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</si>
  <si>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</si>
  <si>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</si>
  <si>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</si>
  <si>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</si>
  <si>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</si>
  <si>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</si>
  <si>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</si>
  <si>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</si>
  <si>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</si>
  <si>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</si>
  <si>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</si>
  <si>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</si>
  <si>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</si>
  <si>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</si>
  <si>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</si>
  <si>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</si>
  <si>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</si>
  <si>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</si>
  <si>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</si>
  <si>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</si>
  <si>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</si>
  <si>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</si>
  <si>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</si>
  <si>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</si>
  <si>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</si>
  <si>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</si>
  <si>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</si>
  <si>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</si>
  <si>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</si>
  <si>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</si>
  <si>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</si>
  <si>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</si>
  <si>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</si>
  <si>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</si>
  <si>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</si>
  <si>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</si>
  <si>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</si>
  <si>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</si>
  <si>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</si>
  <si>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</si>
  <si>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</si>
  <si>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</si>
  <si>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</si>
  <si>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</si>
  <si>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</si>
  <si>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</si>
  <si>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</si>
  <si>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</si>
  <si>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</si>
  <si>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</si>
  <si>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</si>
  <si>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</si>
  <si>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</si>
  <si>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</si>
  <si>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</si>
  <si>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</si>
  <si>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</si>
  <si>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</si>
  <si>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</si>
  <si>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</si>
  <si>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</si>
  <si>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</si>
  <si>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</si>
  <si>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</si>
  <si>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</si>
  <si>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</si>
  <si>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</si>
  <si>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</si>
  <si>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</si>
  <si>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</si>
  <si>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</si>
  <si>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</si>
  <si>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</si>
  <si>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</si>
  <si>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</si>
  <si>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</si>
  <si>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</si>
  <si>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</si>
  <si>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</si>
  <si>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</si>
  <si>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</si>
  <si>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</si>
  <si>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</si>
  <si>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</si>
  <si>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</si>
  <si>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</si>
  <si>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</si>
  <si>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</si>
  <si>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</si>
  <si>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</si>
  <si>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</si>
  <si>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</si>
  <si>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</si>
  <si>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</si>
  <si>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</si>
  <si>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</si>
  <si>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</si>
  <si>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</si>
  <si>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</si>
  <si>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</si>
  <si>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</si>
  <si>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</si>
  <si>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</si>
  <si>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</si>
  <si>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</si>
  <si>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</si>
  <si>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</si>
  <si>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</si>
  <si>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</si>
  <si>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</si>
  <si>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</si>
  <si>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</si>
  <si>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</si>
  <si>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</si>
  <si>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</si>
  <si>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</si>
  <si>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</si>
  <si>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</si>
  <si>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</si>
  <si>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</si>
  <si>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</si>
  <si>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</si>
  <si>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</si>
  <si>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</si>
  <si>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</si>
  <si>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</si>
  <si>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</si>
  <si>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</si>
  <si>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</si>
  <si>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</si>
  <si>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</si>
  <si>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</si>
  <si>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</si>
  <si>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</si>
  <si>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</si>
  <si>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</si>
  <si>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</si>
  <si>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</si>
  <si>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</si>
  <si>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</si>
  <si>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</si>
  <si>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</si>
  <si>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</si>
  <si>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</si>
  <si>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</si>
  <si>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</si>
  <si>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</si>
  <si>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</si>
  <si>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</si>
  <si>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</si>
  <si>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</si>
  <si>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</si>
  <si>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</si>
  <si>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</si>
  <si>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</si>
  <si>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</si>
  <si>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</si>
  <si>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</si>
  <si>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</si>
  <si>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</si>
  <si>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</si>
  <si>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</si>
  <si>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</si>
  <si>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</si>
  <si>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</si>
  <si>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</si>
  <si>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</si>
  <si>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</si>
  <si>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</si>
  <si>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</si>
  <si>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</si>
  <si>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</si>
  <si>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</si>
  <si>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</si>
  <si>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</si>
  <si>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</si>
  <si>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</si>
  <si>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</si>
  <si>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</si>
  <si>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</si>
  <si>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</si>
  <si>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</si>
  <si>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</si>
  <si>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</si>
  <si>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</si>
  <si>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</si>
  <si>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</si>
  <si>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</si>
  <si>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</si>
  <si>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</si>
  <si>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</si>
  <si>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</si>
  <si>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</si>
  <si>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</si>
  <si>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</si>
  <si>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</si>
  <si>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</si>
  <si>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</si>
  <si>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</si>
  <si>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</si>
  <si>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</si>
  <si>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</si>
  <si>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</si>
  <si>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</si>
  <si>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</si>
  <si>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</si>
  <si>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</si>
  <si>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</si>
  <si>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</si>
  <si>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</si>
  <si>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</si>
  <si>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</si>
  <si>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</si>
  <si>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</si>
  <si>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</si>
  <si>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</si>
  <si>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</si>
  <si>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</si>
  <si>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</si>
  <si>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</si>
  <si>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</si>
  <si>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</si>
  <si>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</si>
  <si>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</si>
  <si>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</si>
  <si>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</si>
  <si>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</si>
  <si>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</si>
  <si>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</si>
  <si>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</si>
  <si>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</si>
  <si>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</si>
  <si>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</si>
  <si>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</si>
  <si>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</si>
  <si>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</si>
  <si>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</si>
  <si>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</si>
  <si>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</si>
  <si>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</si>
  <si>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</si>
  <si>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</si>
  <si>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</si>
  <si>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</si>
  <si>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</si>
  <si>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</si>
  <si>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</si>
  <si>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</si>
  <si>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</si>
  <si>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</si>
  <si>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</si>
  <si>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</si>
  <si>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</si>
  <si>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</si>
  <si>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</si>
  <si>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</si>
  <si>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</si>
  <si>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</si>
  <si>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</si>
  <si>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</si>
  <si>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</si>
  <si>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</si>
  <si>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</si>
  <si>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</si>
  <si>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</si>
  <si>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</si>
  <si>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</si>
  <si>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</si>
  <si>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</si>
  <si>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</si>
  <si>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</si>
  <si>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</si>
  <si>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</si>
  <si>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</si>
  <si>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</si>
  <si>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</si>
  <si>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</si>
  <si>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</si>
  <si>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</si>
  <si>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</si>
  <si>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</si>
  <si>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</si>
  <si>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</si>
  <si>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</si>
  <si>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</si>
  <si>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</si>
  <si>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</si>
  <si>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</si>
  <si>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</si>
  <si>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</si>
  <si>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</si>
  <si>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</si>
  <si>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</si>
  <si>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</si>
  <si>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</si>
  <si>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</si>
  <si>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</si>
  <si>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</si>
  <si>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</si>
  <si>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</si>
  <si>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</si>
  <si>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</si>
  <si>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</si>
  <si>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</si>
  <si>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</si>
  <si>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</si>
  <si>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</si>
  <si>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</si>
  <si>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</si>
  <si>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</si>
  <si>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</si>
  <si>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</si>
  <si>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</si>
  <si>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</si>
  <si>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</si>
  <si>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</si>
  <si>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</si>
  <si>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</si>
  <si>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</si>
  <si>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</si>
  <si>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</si>
  <si>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</si>
  <si>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</si>
  <si>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</si>
  <si>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</si>
  <si>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</si>
  <si>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</si>
  <si>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</si>
  <si>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</si>
  <si>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</si>
  <si>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</si>
  <si>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</si>
  <si>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</si>
  <si>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</si>
  <si>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</si>
  <si>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</si>
  <si>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</si>
  <si>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</si>
  <si>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</si>
  <si>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</si>
  <si>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</si>
  <si>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</si>
  <si>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</si>
  <si>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</si>
  <si>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</si>
  <si>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</si>
  <si>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</si>
  <si>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</si>
  <si>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</si>
  <si>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</si>
  <si>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</si>
  <si>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</si>
  <si>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</si>
  <si>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</si>
  <si>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</si>
  <si>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</si>
  <si>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</si>
  <si>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</si>
  <si>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</si>
  <si>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</si>
  <si>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</si>
  <si>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</si>
  <si>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</si>
  <si>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</si>
  <si>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</si>
  <si>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</si>
  <si>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</si>
  <si>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</si>
  <si>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</si>
  <si>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</si>
  <si>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</si>
  <si>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</si>
  <si>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</si>
  <si>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</si>
  <si>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</si>
  <si>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</si>
  <si>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</si>
  <si>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</si>
  <si>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</si>
  <si>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</si>
  <si>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</si>
  <si>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</si>
  <si>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</si>
  <si>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</si>
  <si>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</si>
  <si>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</si>
  <si>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</si>
  <si>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</si>
  <si>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</si>
  <si>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</si>
  <si>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</si>
  <si>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</si>
  <si>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</si>
  <si>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</si>
  <si>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</si>
  <si>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</si>
  <si>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</si>
  <si>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</si>
  <si>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</si>
  <si>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</si>
  <si>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</si>
  <si>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</si>
  <si>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</si>
  <si>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</si>
  <si>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</si>
  <si>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</si>
  <si>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</si>
  <si>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</si>
  <si>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</si>
  <si>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</si>
  <si>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</si>
  <si>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</si>
  <si>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</si>
  <si>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</si>
  <si>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</si>
  <si>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</si>
  <si>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</si>
  <si>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</si>
  <si>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</si>
  <si>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</si>
  <si>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</si>
  <si>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</si>
  <si>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</si>
  <si>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</si>
  <si>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</si>
  <si>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</si>
  <si>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</si>
  <si>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</si>
  <si>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</si>
  <si>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</si>
  <si>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</si>
  <si>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</si>
  <si>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</si>
  <si>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</si>
  <si>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</si>
  <si>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</si>
  <si>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</si>
  <si>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</si>
  <si>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</si>
  <si>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</si>
  <si>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</si>
  <si>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</si>
  <si>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</si>
  <si>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</si>
  <si>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</si>
  <si>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</si>
  <si>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</si>
  <si>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</si>
  <si>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</si>
  <si>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</si>
  <si>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</si>
  <si>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</si>
  <si>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</si>
  <si>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</si>
  <si>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</si>
  <si>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</si>
  <si>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</si>
  <si>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</si>
  <si>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</si>
  <si>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</si>
  <si>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</si>
  <si>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</si>
  <si>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</si>
  <si>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</si>
  <si>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</si>
  <si>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</si>
  <si>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</si>
  <si>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</si>
  <si>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</si>
  <si>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</si>
  <si>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</si>
  <si>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</si>
  <si>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</si>
  <si>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</si>
  <si>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</si>
  <si>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</si>
  <si>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</si>
  <si>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</si>
  <si>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</si>
  <si>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</si>
  <si>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</si>
  <si>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</si>
  <si>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</si>
  <si>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</si>
  <si>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</si>
  <si>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</si>
  <si>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</si>
  <si>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</si>
  <si>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</si>
  <si>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</si>
  <si>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</si>
  <si>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</si>
  <si>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</si>
  <si>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</si>
  <si>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</si>
  <si>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</si>
  <si>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</si>
  <si>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</si>
  <si>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</si>
  <si>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</si>
  <si>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</si>
  <si>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</si>
  <si>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</si>
  <si>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</si>
  <si>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</si>
  <si>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</si>
  <si>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</si>
  <si>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</si>
  <si>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</si>
  <si>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</si>
  <si>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</si>
  <si>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</si>
  <si>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</si>
  <si>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</si>
  <si>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</si>
  <si>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</si>
  <si>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</si>
  <si>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</si>
  <si>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</si>
  <si>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</si>
  <si>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</si>
  <si>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</si>
  <si>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</si>
  <si>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</si>
  <si>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</si>
  <si>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</si>
  <si>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</si>
  <si>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</si>
  <si>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</si>
  <si>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</si>
  <si>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</si>
  <si>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</si>
  <si>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</si>
  <si>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</si>
  <si>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</si>
  <si>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</si>
  <si>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</si>
  <si>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</si>
  <si>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</si>
  <si>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</si>
  <si>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</si>
  <si>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</si>
  <si>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</si>
  <si>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</si>
  <si>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</si>
  <si>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</si>
  <si>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</si>
  <si>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</si>
  <si>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</si>
  <si>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</si>
  <si>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</si>
  <si>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</si>
  <si>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</si>
  <si>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</si>
  <si>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</si>
  <si>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</si>
  <si>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</si>
  <si>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</si>
  <si>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</si>
  <si>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</si>
  <si>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</si>
  <si>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</si>
  <si>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</si>
  <si>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</si>
  <si>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</si>
  <si>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</si>
  <si>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</si>
  <si>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</si>
  <si>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</si>
  <si>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</si>
  <si>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</si>
  <si>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</si>
  <si>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</si>
  <si>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</si>
  <si>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</si>
  <si>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</si>
  <si>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</si>
  <si>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</si>
  <si>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</si>
  <si>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</si>
  <si>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</si>
  <si>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</si>
  <si>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</si>
  <si>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</si>
  <si>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</si>
  <si>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</si>
  <si>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</si>
  <si>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</si>
  <si>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</si>
  <si>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</si>
  <si>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</si>
  <si>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</si>
  <si>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</si>
  <si>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</si>
  <si>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</si>
  <si>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</si>
  <si>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</si>
  <si>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</si>
  <si>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</si>
  <si>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</si>
  <si>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</si>
  <si>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</si>
  <si>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</si>
  <si>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</si>
  <si>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</si>
  <si>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</si>
  <si>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</si>
  <si>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</si>
  <si>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</si>
  <si>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</si>
  <si>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</si>
  <si>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</si>
  <si>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</si>
  <si>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</si>
  <si>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</si>
  <si>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</si>
  <si>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</si>
  <si>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</si>
  <si>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</si>
  <si>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</si>
  <si>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</si>
  <si>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</si>
  <si>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</si>
  <si>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</si>
  <si>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</si>
  <si>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</si>
  <si>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</si>
  <si>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</si>
  <si>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</si>
  <si>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</si>
  <si>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</si>
  <si>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</si>
  <si>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</si>
  <si>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</si>
  <si>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</si>
  <si>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</si>
  <si>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</si>
  <si>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</si>
  <si>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</si>
  <si>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</si>
  <si>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</si>
  <si>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</si>
  <si>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</si>
  <si>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</si>
  <si>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</si>
  <si>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</si>
  <si>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</si>
  <si>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</si>
  <si>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</si>
  <si>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</si>
  <si>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</si>
  <si>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</si>
  <si>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</si>
  <si>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</si>
  <si>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</si>
  <si>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</si>
  <si>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</si>
  <si>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</si>
  <si>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</si>
  <si>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</si>
  <si>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</si>
  <si>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</si>
  <si>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</si>
  <si>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</si>
  <si>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</si>
  <si>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</si>
  <si>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</si>
  <si>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</si>
  <si>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</si>
  <si>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</si>
  <si>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</si>
  <si>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</si>
  <si>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</si>
  <si>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</si>
  <si>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</si>
  <si>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</si>
  <si>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</si>
  <si>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</si>
  <si>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</si>
  <si>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</si>
  <si>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</si>
  <si>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</si>
  <si>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</si>
  <si>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</si>
  <si>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</si>
  <si>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</si>
  <si>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</si>
  <si>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</si>
  <si>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</si>
  <si>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</si>
  <si>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</si>
  <si>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</si>
  <si>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</si>
  <si>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</si>
  <si>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</si>
  <si>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</si>
  <si>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</si>
  <si>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</si>
  <si>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</si>
  <si>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</si>
  <si>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</si>
  <si>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</si>
  <si>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</si>
  <si>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</si>
  <si>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</si>
  <si>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</si>
  <si>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</si>
  <si>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</si>
  <si>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</si>
  <si>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</si>
  <si>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</si>
  <si>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</si>
  <si>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</si>
  <si>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</si>
  <si>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</si>
  <si>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</si>
  <si>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</si>
  <si>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</si>
  <si>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</si>
  <si>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</si>
  <si>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</si>
  <si>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</si>
  <si>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</si>
  <si>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</si>
  <si>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</si>
  <si>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</si>
  <si>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</si>
  <si>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</si>
  <si>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</si>
  <si>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</si>
  <si>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</si>
  <si>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</si>
  <si>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</si>
  <si>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</si>
  <si>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</si>
  <si>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</si>
  <si>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</si>
  <si>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</si>
  <si>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</si>
  <si>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</si>
  <si>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</si>
  <si>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</si>
  <si>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</si>
  <si>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</si>
  <si>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</si>
  <si>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</si>
  <si>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</si>
  <si>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</si>
  <si>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</si>
  <si>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</si>
  <si>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</si>
  <si>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</si>
  <si>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</si>
  <si>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</si>
  <si>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</si>
  <si>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</si>
  <si>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</si>
  <si>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</si>
  <si>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</si>
  <si>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</si>
  <si>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</si>
  <si>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</si>
  <si>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</si>
  <si>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</si>
  <si>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</si>
  <si>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</si>
  <si>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</si>
  <si>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</si>
  <si>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</si>
  <si>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</si>
  <si>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</si>
  <si>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</si>
  <si>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</si>
  <si>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</si>
  <si>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</si>
  <si>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</si>
  <si>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</si>
  <si>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</si>
  <si>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</si>
  <si>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</si>
  <si>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</si>
  <si>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</si>
  <si>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</si>
  <si>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</si>
  <si>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</si>
  <si>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</si>
  <si>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</si>
  <si>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</si>
  <si>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</si>
  <si>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</si>
  <si>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</si>
  <si>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</si>
  <si>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</si>
  <si>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</si>
  <si>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</si>
  <si>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</si>
  <si>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</si>
  <si>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</si>
  <si>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</si>
  <si>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</si>
  <si>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</si>
  <si>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</si>
  <si>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</si>
  <si>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</si>
  <si>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</si>
  <si>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</si>
  <si>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</si>
  <si>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</si>
  <si>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</si>
  <si>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</si>
  <si>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</si>
  <si>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</si>
  <si>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</si>
  <si>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</si>
  <si>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</si>
  <si>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</si>
  <si>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</si>
  <si>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</si>
  <si>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</si>
  <si>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</si>
  <si>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</si>
  <si>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</si>
  <si>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</si>
  <si>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</si>
  <si>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</si>
  <si>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</si>
  <si>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</si>
  <si>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</si>
  <si>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</si>
  <si>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</si>
  <si>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</si>
  <si>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</si>
  <si>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</si>
  <si>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</si>
  <si>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</si>
  <si>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</si>
  <si>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</si>
  <si>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</si>
  <si>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</si>
  <si>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</si>
  <si>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</si>
  <si>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</si>
  <si>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</si>
  <si>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</si>
  <si>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</si>
  <si>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</si>
  <si>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</si>
  <si>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</si>
  <si>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</si>
  <si>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</si>
  <si>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</si>
  <si>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</si>
  <si>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</si>
  <si>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</si>
  <si>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</si>
  <si>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</si>
  <si>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</si>
  <si>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</si>
  <si>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</si>
  <si>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</si>
  <si>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</si>
  <si>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</si>
  <si>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</si>
  <si>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</si>
  <si>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</si>
  <si>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</si>
  <si>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</si>
  <si>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</si>
  <si>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</si>
  <si>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</si>
  <si>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</si>
  <si>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</si>
  <si>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</si>
  <si>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</si>
  <si>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</si>
  <si>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</si>
  <si>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</si>
  <si>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</si>
  <si>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</si>
  <si>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</si>
  <si>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</si>
  <si>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</si>
  <si>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</si>
  <si>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</si>
  <si>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</si>
  <si>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</si>
  <si>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</si>
  <si>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</si>
  <si>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</si>
  <si>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</si>
  <si>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</si>
  <si>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</si>
  <si>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</si>
  <si>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</si>
  <si>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</si>
  <si>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</si>
  <si>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</si>
  <si>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</si>
  <si>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</si>
  <si>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</si>
  <si>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</si>
  <si>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</si>
  <si>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</si>
  <si>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</si>
  <si>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</si>
  <si>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</si>
  <si>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</si>
  <si>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</si>
  <si>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</si>
  <si>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</si>
  <si>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</si>
  <si>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</si>
  <si>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</si>
  <si>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</si>
  <si>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</si>
  <si>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</si>
  <si>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</si>
  <si>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</si>
  <si>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</si>
  <si>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</si>
  <si>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</si>
  <si>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</si>
  <si>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</si>
  <si>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</si>
  <si>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</si>
  <si>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</si>
  <si>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</si>
  <si>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</si>
  <si>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</si>
  <si>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</si>
  <si>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</si>
  <si>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</si>
  <si>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</si>
  <si>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</si>
  <si>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</si>
  <si>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</si>
  <si>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</si>
  <si>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</si>
  <si>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</si>
  <si>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</si>
  <si>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</si>
  <si>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</si>
  <si>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</si>
  <si>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</si>
  <si>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</si>
  <si>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</si>
  <si>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</si>
  <si>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</si>
  <si>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</si>
  <si>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</si>
  <si>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</si>
  <si>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</si>
  <si>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</si>
  <si>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</si>
  <si>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</si>
  <si>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</si>
  <si>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</si>
  <si>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</si>
  <si>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</si>
  <si>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</si>
  <si>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</si>
  <si>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</si>
  <si>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</si>
  <si>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</si>
  <si>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</si>
  <si>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</si>
  <si>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</si>
  <si>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</si>
  <si>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</si>
  <si>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</si>
  <si>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</si>
  <si>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</si>
  <si>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</si>
  <si>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</si>
  <si>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</si>
  <si>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</si>
  <si>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</si>
  <si>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</si>
  <si>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</si>
  <si>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</si>
  <si>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</si>
  <si>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</si>
  <si>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</si>
  <si>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</si>
  <si>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</si>
  <si>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</si>
  <si>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</si>
  <si>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</si>
  <si>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</si>
  <si>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</si>
  <si>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</si>
  <si>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</si>
  <si>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</si>
  <si>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</si>
  <si>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</si>
  <si>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</si>
  <si>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</si>
  <si>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</si>
  <si>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</si>
  <si>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</si>
  <si>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</si>
  <si>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</si>
  <si>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</si>
  <si>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</si>
  <si>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</si>
  <si>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</si>
  <si>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</si>
  <si>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</si>
  <si>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</si>
  <si>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</si>
  <si>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</si>
  <si>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</si>
  <si>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</si>
  <si>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</si>
  <si>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</si>
  <si>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</si>
  <si>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</si>
  <si>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</si>
  <si>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</si>
  <si>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</si>
  <si>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</si>
  <si>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</si>
  <si>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</si>
  <si>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</si>
  <si>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</si>
  <si>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</si>
  <si>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</si>
  <si>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</si>
  <si>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</si>
  <si>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</si>
  <si>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</si>
  <si>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</si>
  <si>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</si>
  <si>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</si>
  <si>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</si>
  <si>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</si>
  <si>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</si>
  <si>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</si>
  <si>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</si>
  <si>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</si>
  <si>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</si>
  <si>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</si>
  <si>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</si>
  <si>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</si>
  <si>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</si>
  <si>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</si>
  <si>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</si>
  <si>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</si>
  <si>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</si>
  <si>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</si>
  <si>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</si>
  <si>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</si>
  <si>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</si>
  <si>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</si>
  <si>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</si>
  <si>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</si>
  <si>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</si>
  <si>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</si>
  <si>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</si>
  <si>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</si>
  <si>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</si>
  <si>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</si>
  <si>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</si>
  <si>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</si>
  <si>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</si>
  <si>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</si>
  <si>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</si>
  <si>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</si>
  <si>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</si>
  <si>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</si>
  <si>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</si>
  <si>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</si>
  <si>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</si>
  <si>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</si>
  <si>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</si>
  <si>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</si>
  <si>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</si>
  <si>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</si>
  <si>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</si>
  <si>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</si>
  <si>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</si>
  <si>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</si>
  <si>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</si>
  <si>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</si>
  <si>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</si>
  <si>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</si>
  <si>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</si>
  <si>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</si>
  <si>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</si>
  <si>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</si>
  <si>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</si>
  <si>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</si>
  <si>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</si>
  <si>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</si>
  <si>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</si>
  <si>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</si>
  <si>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</si>
  <si>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</si>
  <si>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</si>
  <si>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</si>
  <si>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</si>
  <si>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</si>
  <si>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</si>
  <si>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</si>
  <si>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</si>
  <si>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</si>
  <si>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</si>
  <si>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</si>
  <si>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</si>
  <si>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</si>
  <si>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</si>
  <si>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</si>
  <si>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</si>
  <si>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</si>
  <si>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</si>
  <si>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</si>
  <si>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</si>
  <si>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</si>
  <si>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</si>
  <si>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</si>
  <si>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</si>
  <si>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</si>
  <si>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</si>
  <si>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</si>
  <si>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</si>
  <si>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</si>
  <si>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</si>
  <si>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</si>
  <si>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</si>
  <si>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</si>
  <si>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</si>
  <si>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</si>
  <si>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</si>
  <si>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</si>
  <si>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</si>
  <si>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</si>
  <si>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</si>
  <si>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</si>
  <si>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</si>
  <si>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</si>
  <si>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</si>
  <si>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</si>
  <si>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</si>
  <si>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</si>
  <si>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</si>
  <si>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</si>
  <si>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</si>
  <si>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</si>
  <si>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</si>
  <si>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</si>
  <si>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</si>
  <si>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</si>
  <si>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</si>
  <si>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</si>
  <si>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</si>
  <si>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</si>
  <si>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</si>
  <si>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</si>
  <si>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</si>
  <si>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</si>
  <si>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</si>
  <si>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</si>
  <si>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</si>
  <si>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</si>
  <si>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</si>
  <si>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</si>
  <si>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</si>
  <si>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</si>
  <si>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</si>
  <si>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</si>
  <si>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</si>
  <si>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</si>
  <si>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</si>
  <si>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</si>
  <si>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</si>
  <si>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</si>
  <si>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</si>
  <si>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</si>
  <si>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</si>
  <si>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</si>
  <si>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</si>
  <si>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</si>
  <si>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</si>
  <si>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</si>
  <si>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</si>
  <si>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</si>
  <si>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</si>
  <si>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</si>
  <si>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</si>
  <si>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</si>
  <si>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</si>
  <si>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</si>
  <si>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</si>
  <si>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</si>
  <si>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</si>
  <si>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</si>
  <si>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</si>
  <si>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</si>
  <si>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</si>
  <si>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</si>
  <si>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</si>
  <si>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</si>
  <si>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</si>
  <si>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</si>
  <si>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</si>
  <si>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</si>
  <si>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</si>
  <si>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</si>
  <si>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</si>
  <si>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</si>
  <si>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</si>
  <si>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</si>
  <si>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</si>
  <si>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</si>
  <si>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</si>
  <si>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</si>
  <si>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</si>
  <si>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</si>
  <si>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</si>
  <si>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</si>
  <si>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</si>
  <si>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</si>
  <si>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</si>
  <si>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</si>
  <si>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</si>
  <si>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</si>
  <si>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</si>
  <si>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</si>
  <si>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</si>
  <si>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</si>
  <si>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</si>
  <si>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</si>
  <si>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</si>
  <si>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</si>
  <si>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</si>
  <si>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</si>
  <si>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</si>
  <si>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</si>
  <si>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</si>
  <si>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</si>
  <si>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</si>
  <si>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</si>
  <si>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</si>
  <si>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</si>
  <si>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</si>
  <si>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</si>
  <si>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</si>
  <si>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</si>
  <si>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</si>
  <si>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</si>
  <si>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</si>
  <si>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</si>
  <si>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</si>
  <si>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</si>
  <si>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</si>
  <si>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</si>
  <si>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</si>
  <si>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</si>
  <si>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</si>
  <si>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</si>
  <si>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</si>
  <si>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</si>
  <si>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</si>
  <si>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</si>
  <si>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</si>
  <si>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</si>
  <si>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</si>
  <si>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</si>
  <si>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</si>
  <si>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</si>
  <si>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</si>
  <si>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</si>
  <si>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</si>
  <si>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</si>
  <si>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</si>
  <si>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</si>
  <si>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</si>
  <si>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</si>
  <si>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</si>
  <si>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</si>
  <si>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</si>
  <si>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</si>
  <si>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</si>
  <si>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</si>
  <si>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</si>
  <si>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</si>
  <si>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</si>
  <si>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</si>
  <si>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</si>
  <si>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</si>
  <si>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</si>
  <si>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</si>
  <si>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</si>
  <si>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</si>
  <si>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</si>
  <si>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</si>
  <si>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</si>
  <si>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</si>
  <si>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</si>
  <si>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</si>
  <si>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</si>
  <si>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</si>
  <si>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</si>
  <si>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</si>
  <si>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</si>
  <si>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</si>
  <si>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</si>
  <si>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</si>
  <si>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</si>
  <si>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</si>
  <si>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</si>
  <si>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</si>
  <si>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</si>
  <si>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</si>
  <si>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</si>
  <si>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</si>
  <si>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</si>
  <si>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</si>
  <si>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</si>
  <si>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</si>
  <si>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</si>
  <si>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</si>
  <si>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</si>
  <si>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</si>
  <si>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</si>
  <si>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</si>
  <si>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</si>
  <si>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</si>
  <si>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</si>
  <si>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</si>
  <si>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</si>
  <si>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</si>
  <si>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</si>
  <si>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</si>
  <si>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</si>
  <si>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</si>
  <si>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</si>
  <si>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</si>
  <si>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</si>
  <si>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</si>
  <si>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</si>
  <si>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</si>
  <si>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</si>
  <si>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</si>
  <si>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</si>
  <si>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</si>
  <si>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</si>
  <si>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</si>
  <si>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</si>
  <si>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</si>
  <si>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</si>
  <si>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</si>
  <si>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</si>
  <si>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</si>
  <si>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</si>
  <si>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</si>
  <si>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</si>
  <si>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</si>
  <si>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</si>
  <si>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</si>
  <si>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</si>
  <si>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</si>
  <si>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</si>
  <si>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</si>
  <si>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</si>
  <si>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</si>
  <si>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</si>
  <si>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</si>
  <si>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</si>
  <si>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</si>
  <si>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</si>
  <si>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</si>
  <si>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</si>
  <si>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</si>
  <si>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</si>
  <si>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</si>
  <si>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</si>
  <si>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</si>
  <si>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</si>
  <si>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</si>
  <si>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</si>
  <si>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</si>
  <si>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</si>
  <si>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</si>
  <si>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</si>
  <si>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</si>
  <si>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</si>
  <si>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</si>
  <si>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</si>
  <si>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</si>
  <si>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</si>
  <si>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</si>
  <si>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</si>
  <si>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</si>
  <si>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</si>
  <si>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</si>
  <si>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</si>
  <si>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</si>
  <si>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</si>
  <si>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</si>
  <si>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</si>
  <si>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</si>
  <si>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</si>
  <si>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</si>
  <si>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</si>
  <si>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</si>
  <si>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</si>
  <si>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</si>
  <si>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</si>
  <si>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</si>
  <si>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</si>
  <si>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</si>
  <si>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</si>
  <si>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</si>
  <si>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</si>
  <si>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</si>
  <si>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</si>
  <si>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</si>
  <si>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</si>
  <si>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</si>
  <si>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</si>
  <si>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</si>
  <si>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</si>
  <si>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</si>
  <si>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</si>
  <si>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</si>
  <si>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</si>
  <si>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</si>
  <si>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</si>
  <si>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</si>
  <si>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</si>
  <si>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</si>
  <si>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</si>
  <si>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</si>
  <si>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</si>
  <si>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</si>
  <si>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</si>
  <si>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</si>
  <si>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</si>
  <si>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</si>
  <si>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</si>
  <si>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</si>
  <si>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</si>
  <si>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</si>
  <si>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</si>
  <si>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</si>
  <si>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</si>
  <si>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</si>
  <si>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</si>
  <si>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</si>
  <si>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</si>
  <si>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</si>
  <si>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</si>
  <si>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</si>
  <si>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</si>
  <si>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</si>
  <si>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</si>
  <si>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</si>
  <si>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</si>
  <si>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</si>
  <si>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</si>
  <si>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</si>
  <si>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</si>
  <si>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</si>
  <si>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</si>
  <si>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</si>
  <si>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</si>
  <si>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</si>
  <si>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</si>
  <si>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</si>
  <si>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</si>
  <si>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</si>
  <si>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</si>
  <si>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</si>
  <si>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</si>
  <si>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</si>
  <si>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</si>
  <si>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</si>
  <si>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</si>
  <si>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</si>
  <si>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</si>
  <si>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</si>
  <si>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</si>
  <si>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</si>
  <si>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</si>
  <si>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</si>
  <si>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</si>
  <si>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</si>
  <si>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</si>
  <si>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</si>
  <si>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</si>
  <si>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</si>
  <si>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</si>
  <si>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</si>
  <si>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</si>
  <si>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</si>
  <si>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</si>
  <si>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</si>
  <si>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</si>
  <si>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</si>
  <si>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</si>
  <si>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</si>
  <si>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</si>
  <si>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</si>
  <si>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</si>
  <si>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</si>
  <si>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</si>
  <si>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</si>
  <si>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</si>
  <si>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</si>
  <si>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</si>
  <si>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</si>
  <si>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</si>
  <si>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</si>
  <si>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</si>
  <si>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</si>
  <si>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</si>
  <si>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</si>
  <si>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</si>
  <si>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</si>
  <si>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</si>
  <si>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</si>
  <si>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</si>
  <si>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</si>
  <si>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</si>
  <si>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</si>
  <si>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</si>
  <si>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</si>
  <si>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</si>
  <si>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</si>
  <si>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</si>
  <si>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</si>
  <si>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</si>
  <si>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</si>
  <si>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</si>
  <si>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</si>
  <si>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</si>
  <si>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</si>
  <si>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</si>
  <si>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</si>
  <si>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</si>
  <si>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</si>
  <si>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</si>
  <si>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</si>
  <si>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</si>
  <si>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</si>
  <si>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</si>
  <si>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</si>
  <si>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</si>
  <si>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</si>
  <si>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</si>
  <si>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</si>
  <si>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</si>
  <si>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</si>
  <si>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</si>
  <si>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</si>
  <si>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</si>
  <si>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</si>
  <si>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</si>
  <si>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</si>
  <si>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</si>
  <si>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</si>
  <si>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</si>
  <si>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</si>
  <si>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</si>
  <si>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</si>
  <si>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</si>
  <si>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</si>
  <si>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</si>
  <si>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</si>
  <si>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</si>
  <si>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</si>
  <si>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</si>
  <si>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</si>
  <si>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</si>
  <si>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</si>
  <si>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</si>
  <si>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</si>
  <si>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</si>
  <si>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</si>
  <si>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</si>
  <si>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</si>
  <si>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</si>
  <si>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</si>
  <si>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</si>
  <si>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</si>
  <si>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</si>
  <si>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</si>
  <si>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</si>
  <si>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</si>
  <si>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</si>
  <si>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</si>
  <si>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</si>
  <si>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</si>
  <si>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</si>
  <si>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</si>
  <si>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</si>
  <si>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</si>
  <si>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</si>
  <si>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</si>
  <si>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</si>
  <si>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</si>
  <si>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</si>
  <si>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</si>
  <si>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</si>
  <si>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</si>
  <si>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</si>
  <si>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</si>
  <si>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</si>
  <si>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</si>
  <si>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</si>
  <si>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</si>
  <si>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</si>
  <si>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</si>
  <si>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</si>
  <si>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</si>
  <si>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</si>
  <si>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</si>
  <si>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</si>
  <si>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</si>
  <si>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</si>
  <si>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</si>
  <si>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</si>
  <si>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</si>
  <si>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</si>
  <si>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</si>
  <si>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</si>
  <si>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</si>
  <si>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</si>
  <si>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</si>
  <si>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</si>
  <si>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</si>
  <si>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</si>
  <si>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</si>
  <si>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</si>
  <si>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</si>
  <si>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</si>
  <si>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</si>
  <si>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</si>
  <si>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</si>
  <si>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</si>
  <si>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</si>
  <si>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</si>
  <si>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</si>
  <si>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</si>
  <si>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</si>
  <si>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</si>
  <si>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</si>
  <si>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</si>
  <si>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</si>
  <si>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</si>
  <si>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</si>
  <si>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</si>
  <si>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</si>
  <si>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</si>
  <si>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</si>
  <si>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</si>
  <si>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</si>
  <si>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</si>
  <si>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</si>
  <si>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</si>
  <si>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</si>
  <si>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</si>
  <si>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</si>
  <si>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</si>
  <si>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</si>
  <si>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</si>
  <si>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</si>
  <si>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</si>
  <si>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</si>
  <si>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</si>
  <si>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</si>
  <si>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</si>
  <si>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</si>
  <si>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</si>
  <si>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</si>
  <si>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</si>
  <si>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</si>
  <si>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</si>
  <si>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</si>
  <si>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</si>
  <si>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</si>
  <si>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</si>
  <si>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</si>
  <si>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</si>
  <si>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</si>
  <si>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</si>
  <si>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</si>
  <si>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</si>
  <si>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</si>
  <si>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</si>
  <si>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</si>
  <si>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</si>
  <si>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</si>
  <si>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</si>
  <si>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</si>
  <si>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</si>
  <si>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</si>
  <si>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</si>
  <si>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</si>
  <si>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</si>
  <si>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</si>
  <si>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</si>
  <si>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</si>
  <si>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</si>
  <si>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</si>
  <si>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</si>
  <si>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</si>
  <si>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</si>
  <si>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</si>
  <si>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</si>
  <si>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</si>
  <si>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</si>
  <si>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</si>
  <si>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</si>
  <si>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</si>
  <si>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</si>
  <si>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</si>
  <si>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</si>
  <si>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</si>
  <si>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</si>
  <si>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</si>
  <si>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</si>
  <si>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</si>
  <si>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</si>
  <si>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</si>
  <si>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</si>
  <si>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</si>
  <si>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</si>
  <si>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</si>
  <si>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</si>
  <si>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</si>
  <si>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</si>
  <si>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</si>
  <si>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</si>
  <si>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</si>
  <si>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</si>
  <si>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</si>
  <si>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</si>
  <si>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</si>
  <si>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</si>
  <si>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</si>
  <si>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</si>
  <si>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</si>
  <si>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</si>
  <si>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</si>
  <si>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</si>
  <si>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</si>
  <si>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</si>
  <si>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</si>
  <si>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</si>
  <si>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</si>
  <si>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</si>
  <si>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</si>
  <si>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</si>
  <si>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</si>
  <si>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</si>
  <si>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</si>
  <si>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</si>
  <si>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</si>
  <si>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</si>
  <si>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</si>
  <si>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</si>
  <si>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</si>
  <si>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</si>
  <si>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</si>
  <si>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</si>
  <si>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</si>
  <si>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</si>
  <si>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</si>
  <si>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</si>
  <si>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</si>
  <si>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</si>
  <si>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</si>
  <si>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</si>
  <si>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</si>
  <si>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</si>
  <si>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</si>
  <si>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</si>
  <si>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</si>
  <si>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</si>
  <si>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</si>
  <si>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</si>
  <si>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</si>
  <si>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</si>
  <si>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</si>
  <si>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</si>
  <si>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</si>
  <si>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</si>
  <si>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</si>
  <si>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</si>
  <si>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</si>
  <si>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</si>
  <si>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</si>
  <si>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</si>
  <si>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</si>
  <si>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</si>
  <si>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</si>
  <si>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</si>
  <si>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</si>
  <si>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</si>
  <si>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</si>
  <si>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</si>
  <si>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</si>
  <si>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</si>
  <si>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</si>
  <si>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</si>
  <si>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</si>
  <si>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</si>
  <si>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</si>
  <si>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</si>
  <si>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</si>
  <si>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</si>
  <si>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</si>
  <si>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</si>
  <si>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</si>
  <si>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</si>
  <si>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</si>
  <si>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</si>
  <si>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</si>
  <si>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</si>
  <si>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</si>
  <si>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</si>
  <si>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</si>
  <si>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</si>
  <si>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</si>
  <si>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</si>
  <si>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</si>
  <si>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</si>
  <si>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</si>
  <si>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</si>
  <si>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</si>
  <si>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</si>
  <si>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</si>
  <si>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</si>
  <si>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</si>
  <si>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</si>
  <si>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</si>
  <si>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</si>
  <si>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</si>
  <si>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</si>
  <si>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</si>
  <si>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</si>
  <si>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</si>
  <si>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</si>
  <si>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</si>
  <si>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</si>
  <si>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</si>
  <si>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</si>
  <si>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</si>
  <si>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</si>
  <si>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</si>
  <si>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</si>
  <si>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</si>
  <si>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</si>
  <si>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</si>
  <si>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</si>
  <si>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</si>
  <si>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</si>
  <si>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</si>
  <si>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</si>
  <si>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</si>
  <si>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</si>
  <si>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</si>
  <si>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</si>
  <si>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</si>
  <si>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</si>
  <si>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</si>
  <si>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</si>
  <si>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</si>
  <si>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</si>
  <si>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</si>
  <si>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</si>
  <si>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</si>
  <si>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</si>
  <si>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</si>
  <si>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</si>
  <si>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</si>
  <si>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</si>
  <si>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</si>
  <si>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</si>
  <si>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</si>
  <si>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</si>
  <si>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</si>
  <si>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</si>
  <si>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</si>
  <si>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</si>
  <si>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</si>
  <si>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</si>
  <si>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</si>
  <si>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</si>
  <si>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</si>
  <si>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</si>
  <si>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</si>
  <si>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</si>
  <si>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</si>
  <si>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</si>
  <si>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</si>
  <si>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</si>
  <si>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</si>
  <si>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</si>
  <si>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</si>
  <si>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</si>
  <si>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</si>
  <si>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</si>
  <si>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</si>
  <si>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</si>
  <si>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</si>
  <si>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</si>
  <si>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</si>
  <si>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</si>
  <si>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</si>
  <si>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</si>
  <si>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</si>
  <si>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</si>
  <si>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</si>
  <si>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</si>
  <si>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</si>
  <si>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</si>
  <si>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</si>
  <si>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</si>
  <si>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</si>
  <si>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</si>
  <si>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</si>
  <si>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</si>
  <si>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</si>
  <si>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</si>
  <si>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</si>
  <si>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</si>
  <si>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</si>
  <si>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</si>
  <si>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</si>
  <si>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</si>
  <si>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</si>
  <si>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</si>
  <si>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</si>
  <si>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</si>
  <si>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</si>
  <si>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</si>
  <si>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</si>
  <si>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</si>
  <si>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</si>
  <si>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</si>
  <si>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</si>
  <si>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</si>
  <si>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</si>
  <si>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</si>
  <si>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</si>
  <si>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</si>
  <si>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</si>
  <si>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</si>
  <si>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</si>
  <si>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</si>
  <si>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</si>
  <si>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</si>
  <si>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</si>
  <si>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</si>
  <si>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</si>
  <si>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</si>
  <si>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</si>
  <si>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</si>
  <si>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</si>
  <si>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</si>
  <si>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</si>
  <si>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</si>
  <si>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</si>
  <si>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</si>
  <si>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</si>
  <si>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</si>
  <si>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</si>
  <si>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</si>
  <si>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</si>
  <si>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</si>
  <si>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</si>
  <si>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</si>
  <si>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</si>
  <si>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</si>
  <si>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</si>
  <si>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</si>
  <si>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</si>
  <si>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</si>
  <si>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</si>
  <si>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</si>
  <si>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</si>
  <si>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</si>
  <si>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</si>
  <si>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</si>
  <si>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</si>
  <si>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</si>
  <si>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</si>
  <si>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</si>
  <si>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</si>
  <si>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</si>
  <si>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</si>
  <si>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</si>
  <si>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</si>
  <si>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</si>
  <si>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</si>
  <si>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</si>
  <si>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</si>
  <si>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</si>
  <si>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</si>
  <si>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</si>
  <si>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</si>
  <si>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</si>
  <si>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</si>
  <si>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</si>
  <si>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</si>
  <si>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</si>
  <si>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</si>
  <si>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</si>
  <si>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</si>
  <si>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</si>
  <si>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</si>
  <si>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</si>
  <si>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</si>
  <si>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</si>
  <si>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</si>
  <si>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</si>
  <si>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</si>
  <si>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</si>
  <si>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</si>
  <si>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</si>
  <si>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</si>
  <si>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</si>
  <si>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</si>
  <si>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</si>
  <si>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</si>
  <si>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</si>
  <si>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</si>
  <si>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</si>
  <si>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</si>
  <si>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</si>
  <si>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</si>
  <si>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</si>
  <si>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</si>
  <si>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</si>
  <si>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</si>
  <si>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</si>
  <si>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</si>
  <si>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</si>
  <si>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</si>
  <si>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</si>
  <si>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</si>
  <si>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</si>
  <si>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</si>
  <si>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</si>
  <si>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</si>
  <si>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</si>
  <si>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</si>
  <si>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</si>
  <si>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</si>
  <si>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</si>
  <si>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</si>
  <si>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</si>
  <si>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</si>
  <si>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</si>
  <si>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</si>
  <si>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</si>
  <si>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</si>
  <si>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</si>
  <si>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</si>
  <si>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</si>
  <si>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</si>
  <si>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</si>
  <si>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</si>
  <si>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</si>
  <si>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</si>
  <si>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</si>
  <si>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</si>
  <si>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</si>
  <si>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</si>
  <si>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Utilidad (pérdida) de Operación</t>
  </si>
  <si>
    <t xml:space="preserve">  </t>
  </si>
  <si>
    <t>Utilidad en venta de Títulos Valores</t>
  </si>
  <si>
    <t>AL 31 DE ENERO DE  2021</t>
  </si>
  <si>
    <t>ENERO/ 2021</t>
  </si>
  <si>
    <t>POR EL PERIODO DEL 01 AL 31 DE ENERO DE 2021</t>
  </si>
  <si>
    <t>Utilidad (pérdida) Neta</t>
  </si>
  <si>
    <t>Utilidad (pérdida) antes de impuestos y contribución especial</t>
  </si>
  <si>
    <t>(Cifras expresadas en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</si>
</sst>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(* #,##0.0_);_(* \(#,##0.0\);_(* &quot;-&quot;??_);_(@_)"/>
    <numFmt numFmtId="174" formatCode="0.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77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4" fillId="2" borderId="8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0" fontId="3" fillId="2" borderId="12" xfId="0" applyNumberFormat="1" applyFont="1" applyFill="1" applyBorder="1" applyAlignment="1">
      <alignment vertical="top" wrapText="1"/>
    </xf>
    <xf numFmtId="169" fontId="3" fillId="2" borderId="12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39" fontId="4" fillId="2" borderId="8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39" fontId="4" fillId="2" borderId="12" xfId="0" applyNumberFormat="1" applyFont="1" applyFill="1" applyBorder="1" applyAlignment="1">
      <alignment vertical="top" wrapText="1"/>
    </xf>
    <xf numFmtId="165" fontId="0" fillId="2" borderId="0" xfId="1" applyFont="1" applyFill="1" applyBorder="1"/>
    <xf numFmtId="0" fontId="7" fillId="8" borderId="15" xfId="0" applyFont="1" applyFill="1" applyBorder="1"/>
    <xf numFmtId="17" fontId="7" fillId="8" borderId="15" xfId="0" applyNumberFormat="1" applyFont="1" applyFill="1" applyBorder="1"/>
    <xf numFmtId="0" fontId="0" fillId="0" borderId="15" xfId="0" applyBorder="1"/>
    <xf numFmtId="165" fontId="0" fillId="0" borderId="15" xfId="1" applyFont="1" applyBorder="1"/>
    <xf numFmtId="0" fontId="0" fillId="0" borderId="15" xfId="0" applyFill="1" applyBorder="1"/>
    <xf numFmtId="165" fontId="0" fillId="0" borderId="15" xfId="1" applyFont="1" applyFill="1" applyBorder="1"/>
    <xf numFmtId="165" fontId="7" fillId="0" borderId="15" xfId="0" applyNumberFormat="1" applyFont="1" applyBorder="1"/>
    <xf numFmtId="165" fontId="6" fillId="2" borderId="12" xfId="1" applyNumberFormat="1" applyFont="1" applyFill="1" applyBorder="1" applyAlignment="1">
      <alignment vertical="center"/>
    </xf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8" fontId="6" fillId="0" borderId="0" xfId="5" applyNumberFormat="1" applyFill="1" applyBorder="1" applyAlignment="1">
      <alignment vertical="center"/>
    </xf>
    <xf numFmtId="165" fontId="6" fillId="0" borderId="3" xfId="12" applyFont="1" applyFill="1" applyBorder="1"/>
    <xf numFmtId="40" fontId="6" fillId="0" borderId="14" xfId="5" applyNumberFormat="1" applyFont="1" applyFill="1" applyBorder="1"/>
    <xf numFmtId="40" fontId="6" fillId="0" borderId="1" xfId="5" applyNumberFormat="1" applyFont="1" applyFill="1" applyBorder="1" applyAlignment="1">
      <alignment vertical="center"/>
    </xf>
    <xf numFmtId="40" fontId="6" fillId="0" borderId="3" xfId="5" applyNumberFormat="1" applyFont="1" applyFill="1" applyBorder="1" applyAlignment="1">
      <alignment vertical="center"/>
    </xf>
    <xf numFmtId="165" fontId="0" fillId="2" borderId="8" xfId="1" applyFont="1" applyFill="1" applyBorder="1"/>
    <xf numFmtId="168" fontId="0" fillId="2" borderId="8" xfId="0" applyNumberFormat="1" applyFill="1" applyBorder="1" applyAlignment="1">
      <alignment vertical="center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68" fontId="6" fillId="0" borderId="0" xfId="5" applyNumberFormat="1" applyFill="1" applyBorder="1" applyAlignment="1">
      <alignment horizontal="right" vertical="center"/>
    </xf>
    <xf numFmtId="165" fontId="0" fillId="2" borderId="1" xfId="1" applyFont="1" applyFill="1" applyBorder="1"/>
    <xf numFmtId="174" fontId="6" fillId="2" borderId="0" xfId="0" applyNumberFormat="1" applyFont="1" applyFill="1" applyBorder="1"/>
    <xf numFmtId="173" fontId="6" fillId="2" borderId="0" xfId="1" applyNumberFormat="1" applyFont="1" applyFill="1" applyBorder="1"/>
    <xf numFmtId="43" fontId="6" fillId="2" borderId="0" xfId="0" applyNumberFormat="1" applyFont="1" applyFill="1" applyBorder="1"/>
    <xf numFmtId="173" fontId="6" fillId="2" borderId="0" xfId="1" applyNumberFormat="1" applyFont="1" applyFill="1" applyBorder="1" applyAlignment="1">
      <alignment vertical="center"/>
    </xf>
    <xf numFmtId="0" fontId="4" fillId="0" borderId="7" xfId="0" applyFont="1" applyBorder="1" applyAlignment="1">
      <alignment vertical="top" wrapText="1"/>
    </xf>
    <xf numFmtId="169" fontId="6" fillId="2" borderId="0" xfId="0" applyNumberFormat="1" applyFont="1" applyFill="1" applyBorder="1"/>
    <xf numFmtId="169" fontId="6" fillId="0" borderId="0" xfId="0" applyNumberFormat="1" applyFont="1" applyFill="1" applyBorder="1"/>
    <xf numFmtId="165" fontId="0" fillId="2" borderId="8" xfId="0" applyNumberFormat="1" applyFill="1" applyBorder="1"/>
    <xf numFmtId="40" fontId="0" fillId="2" borderId="8" xfId="0" applyNumberFormat="1" applyFill="1" applyBorder="1"/>
    <xf numFmtId="168" fontId="0" fillId="2" borderId="12" xfId="0" applyNumberFormat="1" applyFill="1" applyBorder="1" applyAlignment="1">
      <alignment vertical="top"/>
    </xf>
    <xf numFmtId="165" fontId="6" fillId="0" borderId="0" xfId="1" applyFont="1" applyFill="1" applyBorder="1" applyAlignment="1">
      <alignment horizontal="right" vertical="center"/>
    </xf>
    <xf numFmtId="165" fontId="7" fillId="0" borderId="0" xfId="1" applyFont="1" applyFill="1" applyBorder="1"/>
    <xf numFmtId="165" fontId="6" fillId="0" borderId="0" xfId="1" applyFont="1" applyFill="1" applyBorder="1" applyAlignment="1">
      <alignment vertical="center"/>
    </xf>
    <xf numFmtId="165" fontId="4" fillId="0" borderId="0" xfId="1" applyFont="1" applyFill="1" applyBorder="1" applyAlignment="1">
      <alignment horizontal="right" vertical="center" wrapText="1"/>
    </xf>
    <xf numFmtId="40" fontId="6" fillId="0" borderId="1" xfId="5" applyNumberFormat="1" applyFill="1" applyBorder="1"/>
    <xf numFmtId="165" fontId="6" fillId="2" borderId="0" xfId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5</xdr:col>
      <xdr:colOff>0</xdr:colOff>
      <xdr:row>45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5</xdr:col>
      <xdr:colOff>0</xdr:colOff>
      <xdr:row>52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5</xdr:col>
      <xdr:colOff>0</xdr:colOff>
      <xdr:row>58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5</xdr:col>
      <xdr:colOff>449580</xdr:colOff>
      <xdr:row>67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64</xdr:row>
      <xdr:rowOff>120463</xdr:rowOff>
    </xdr:from>
    <xdr:to>
      <xdr:col>1</xdr:col>
      <xdr:colOff>2202180</xdr:colOff>
      <xdr:row>67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Adolfo Salume Artiñano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38</xdr:row>
      <xdr:rowOff>9526</xdr:rowOff>
    </xdr:from>
    <xdr:to>
      <xdr:col>3</xdr:col>
      <xdr:colOff>1577340</xdr:colOff>
      <xdr:row>41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37</xdr:row>
      <xdr:rowOff>85726</xdr:rowOff>
    </xdr:from>
    <xdr:to>
      <xdr:col>1</xdr:col>
      <xdr:colOff>2324100</xdr:colOff>
      <xdr:row>39</xdr:row>
      <xdr:rowOff>152400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8018146"/>
          <a:ext cx="207645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Adolfo Salume Artiñano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 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NCIEROS/2021/ENERO/EF%20CON%20PRESENTACION%20A%20%20MARCO%20AL%2031%2001%20%2021_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O COPIA"/>
      <sheetName val=" BG"/>
      <sheetName val="ER"/>
      <sheetName val="Hoja2"/>
      <sheetName val="BALANCE 31 01 2021"/>
      <sheetName val="ACTIVO FIJO"/>
      <sheetName val="BALANCE GENERAL"/>
      <sheetName val="ESTA RESU"/>
      <sheetName val="TESORERIA NELLY"/>
      <sheetName val="Utilida en venta de Inversiones"/>
      <sheetName val="AF"/>
      <sheetName val="REPORTOS"/>
      <sheetName val="CAJA Y BANCOS"/>
      <sheetName val="CARTERA CREDITOS"/>
      <sheetName val="DEPOSITOS"/>
      <sheetName val="Hoja3"/>
      <sheetName val="Inte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áfico1"/>
      <sheetName val="Diversos- Activos"/>
      <sheetName val="Hoja4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DIVERSOS 2"/>
      <sheetName val="Hoja5"/>
      <sheetName val="CUENTA POR PAGAR"/>
      <sheetName val="PAGO DE SERVICIOS"/>
      <sheetName val="Prestamos conv acciones"/>
      <sheetName val="Otros ingresos y gastos"/>
      <sheetName val="30 06 2019"/>
    </sheetNames>
    <sheetDataSet>
      <sheetData sheetId="0"/>
      <sheetData sheetId="1"/>
      <sheetData sheetId="2">
        <row r="31">
          <cell r="B31">
            <v>-626911.56000000006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5"/>
  <sheetViews>
    <sheetView showGridLines="0" tabSelected="1" topLeftCell="A36" workbookViewId="0">
      <selection activeCell="B9" sqref="B9"/>
    </sheetView>
  </sheetViews>
  <sheetFormatPr baseColWidth="10" defaultColWidth="9.109375" defaultRowHeight="13.2" x14ac:dyDescent="0.25"/>
  <cols>
    <col min="1" max="1" width="7" style="2" customWidth="1"/>
    <col min="2" max="2" width="58.109375" style="2" customWidth="1"/>
    <col min="3" max="3" width="14.6640625" style="2" customWidth="1"/>
    <col min="4" max="4" width="19.44140625" style="2" customWidth="1"/>
    <col min="5" max="5" width="19.33203125" style="2" customWidth="1"/>
    <col min="6" max="6" width="14.44140625" style="3" customWidth="1"/>
    <col min="7" max="7" width="18.33203125" style="2" customWidth="1"/>
    <col min="8" max="8" width="22.44140625" style="2" customWidth="1"/>
    <col min="9" max="9" width="15.44140625" style="2" customWidth="1"/>
    <col min="10" max="10" width="16.6640625" style="2" customWidth="1"/>
    <col min="11" max="11" width="18.5546875" style="2" customWidth="1"/>
    <col min="12" max="12" width="19.44140625" style="2" customWidth="1"/>
    <col min="13" max="13" width="30.6640625" style="2" customWidth="1"/>
    <col min="14" max="14" width="20.33203125" style="2" customWidth="1"/>
    <col min="15" max="15" width="30.33203125" style="2" customWidth="1"/>
    <col min="16" max="16" width="25.88671875" style="2" customWidth="1"/>
    <col min="17" max="17" width="25" style="2" customWidth="1"/>
    <col min="18" max="18" width="37.109375" style="2" customWidth="1"/>
    <col min="19" max="19" width="58.88671875" style="2" customWidth="1"/>
    <col min="20" max="20" width="30.109375" style="2" customWidth="1"/>
    <col min="21" max="21" width="25" style="2" customWidth="1"/>
    <col min="22" max="22" width="19.6640625" style="2" customWidth="1"/>
    <col min="23" max="16384" width="9.109375" style="2"/>
  </cols>
  <sheetData>
    <row r="1" spans="1:22" ht="76.5" customHeight="1" x14ac:dyDescent="0.25">
      <c r="A1" s="1"/>
      <c r="B1" s="160"/>
      <c r="C1" s="161"/>
      <c r="D1" s="161"/>
      <c r="E1" s="161"/>
      <c r="F1" s="91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3.8" x14ac:dyDescent="0.25">
      <c r="A2" s="1"/>
      <c r="B2" s="165" t="s">
        <v>3856</v>
      </c>
      <c r="C2" s="166"/>
      <c r="D2" s="166"/>
      <c r="E2" s="166"/>
      <c r="F2" s="167"/>
    </row>
    <row r="3" spans="1:22" ht="13.8" x14ac:dyDescent="0.25">
      <c r="A3" s="1"/>
      <c r="B3" s="165" t="s">
        <v>2706</v>
      </c>
      <c r="C3" s="166"/>
      <c r="D3" s="166"/>
      <c r="E3" s="166"/>
      <c r="F3" s="167"/>
    </row>
    <row r="4" spans="1:22" ht="13.8" x14ac:dyDescent="0.25">
      <c r="A4" s="1"/>
      <c r="B4" s="165" t="s">
        <v>3860</v>
      </c>
      <c r="C4" s="166"/>
      <c r="D4" s="166"/>
      <c r="E4" s="166"/>
      <c r="F4" s="167"/>
    </row>
    <row r="5" spans="1:22" x14ac:dyDescent="0.25">
      <c r="A5" s="1"/>
      <c r="B5" s="162" t="s">
        <v>3865</v>
      </c>
      <c r="C5" s="163"/>
      <c r="D5" s="163"/>
      <c r="E5" s="163"/>
      <c r="F5" s="164"/>
    </row>
    <row r="6" spans="1:22" x14ac:dyDescent="0.25">
      <c r="A6" s="1"/>
      <c r="B6" s="138"/>
      <c r="C6" s="139"/>
      <c r="D6" s="139"/>
      <c r="E6" s="139"/>
      <c r="F6" s="59"/>
    </row>
    <row r="7" spans="1:22" x14ac:dyDescent="0.25">
      <c r="A7" s="1"/>
      <c r="B7" s="138"/>
      <c r="C7" s="139"/>
      <c r="D7" s="139"/>
      <c r="E7" s="96" t="s">
        <v>3861</v>
      </c>
      <c r="F7" s="54"/>
    </row>
    <row r="8" spans="1:22" x14ac:dyDescent="0.25">
      <c r="A8" s="1"/>
      <c r="B8" s="55" t="s">
        <v>0</v>
      </c>
      <c r="C8" s="5"/>
      <c r="D8" s="139"/>
      <c r="E8" s="139"/>
      <c r="F8" s="54"/>
    </row>
    <row r="9" spans="1:22" x14ac:dyDescent="0.25">
      <c r="A9" s="1"/>
      <c r="B9" s="56" t="s">
        <v>1</v>
      </c>
      <c r="C9" s="6"/>
      <c r="D9" s="4"/>
      <c r="E9" s="4"/>
      <c r="F9" s="54"/>
    </row>
    <row r="10" spans="1:22" x14ac:dyDescent="0.25">
      <c r="A10" s="1"/>
      <c r="B10" s="57" t="s">
        <v>581</v>
      </c>
      <c r="C10" s="4"/>
      <c r="D10" s="6" t="s">
        <v>570</v>
      </c>
      <c r="E10" s="129">
        <v>13961718.57</v>
      </c>
      <c r="F10" s="54"/>
      <c r="G10" s="115"/>
    </row>
    <row r="11" spans="1:22" ht="13.5" customHeight="1" x14ac:dyDescent="0.25">
      <c r="A11" s="1"/>
      <c r="B11" s="57" t="s">
        <v>582</v>
      </c>
      <c r="C11" s="4"/>
      <c r="D11" s="4"/>
      <c r="E11" s="129">
        <v>0</v>
      </c>
      <c r="F11" s="54"/>
      <c r="G11" s="115"/>
    </row>
    <row r="12" spans="1:22" ht="21.75" customHeight="1" x14ac:dyDescent="0.25">
      <c r="A12" s="1"/>
      <c r="B12" s="57" t="s">
        <v>583</v>
      </c>
      <c r="C12" s="4"/>
      <c r="D12" s="4"/>
      <c r="E12" s="129">
        <v>13548970.140000001</v>
      </c>
      <c r="F12" s="54"/>
      <c r="G12" s="115"/>
    </row>
    <row r="13" spans="1:22" ht="19.5" customHeight="1" x14ac:dyDescent="0.25">
      <c r="A13" s="1"/>
      <c r="B13" s="57" t="s">
        <v>3845</v>
      </c>
      <c r="C13" s="4"/>
      <c r="D13" s="4"/>
      <c r="E13" s="129">
        <v>41468428.349999994</v>
      </c>
      <c r="F13" s="54"/>
      <c r="G13" s="115"/>
    </row>
    <row r="14" spans="1:22" ht="22.5" customHeight="1" x14ac:dyDescent="0.25">
      <c r="A14" s="1"/>
      <c r="B14" s="57"/>
      <c r="C14" s="4"/>
      <c r="D14" s="4"/>
      <c r="E14" s="130">
        <f>SUM(E10:E13)</f>
        <v>68979117.060000002</v>
      </c>
      <c r="F14" s="54"/>
      <c r="G14" s="113"/>
    </row>
    <row r="15" spans="1:22" x14ac:dyDescent="0.25">
      <c r="A15" s="1"/>
      <c r="B15" s="56" t="s">
        <v>2</v>
      </c>
      <c r="C15" s="6"/>
      <c r="D15" s="6"/>
      <c r="E15" s="126"/>
      <c r="F15" s="54"/>
      <c r="G15" s="115"/>
    </row>
    <row r="16" spans="1:22" ht="23.25" customHeight="1" x14ac:dyDescent="0.25">
      <c r="A16" s="1"/>
      <c r="B16" s="57" t="s">
        <v>571</v>
      </c>
      <c r="C16" s="4"/>
      <c r="D16" s="4"/>
      <c r="E16" s="115">
        <v>7914925.1299999999</v>
      </c>
      <c r="F16" s="54"/>
      <c r="G16" s="115"/>
    </row>
    <row r="17" spans="1:7" x14ac:dyDescent="0.25">
      <c r="A17" s="1"/>
      <c r="B17" s="58"/>
      <c r="C17" s="1"/>
      <c r="D17" s="1"/>
      <c r="E17" s="140">
        <f>+E16</f>
        <v>7914925.1299999999</v>
      </c>
      <c r="F17" s="54"/>
      <c r="G17" s="152"/>
    </row>
    <row r="18" spans="1:7" x14ac:dyDescent="0.25">
      <c r="A18" s="1"/>
      <c r="B18" s="56" t="s">
        <v>3</v>
      </c>
      <c r="C18" s="6"/>
      <c r="D18" s="6"/>
      <c r="E18" s="126"/>
      <c r="F18" s="54"/>
      <c r="G18" s="115"/>
    </row>
    <row r="19" spans="1:7" ht="12" customHeight="1" x14ac:dyDescent="0.25">
      <c r="A19" s="1"/>
      <c r="B19" s="57" t="s">
        <v>584</v>
      </c>
      <c r="C19" s="4"/>
      <c r="D19" s="4"/>
      <c r="E19" s="115">
        <v>2593673.81</v>
      </c>
      <c r="F19" s="54"/>
      <c r="G19" s="115"/>
    </row>
    <row r="20" spans="1:7" x14ac:dyDescent="0.25">
      <c r="A20" s="1"/>
      <c r="B20" s="57"/>
      <c r="C20" s="4"/>
      <c r="D20" s="4"/>
      <c r="E20" s="125"/>
      <c r="F20" s="54"/>
      <c r="G20" s="115"/>
    </row>
    <row r="21" spans="1:7" ht="13.8" thickBot="1" x14ac:dyDescent="0.3">
      <c r="A21" s="1"/>
      <c r="B21" s="158" t="s">
        <v>572</v>
      </c>
      <c r="C21" s="159"/>
      <c r="D21" s="52" t="s">
        <v>570</v>
      </c>
      <c r="E21" s="128">
        <f>+E14+E17+E19</f>
        <v>79487716</v>
      </c>
      <c r="F21" s="124"/>
      <c r="G21" s="153"/>
    </row>
    <row r="22" spans="1:7" ht="13.2" customHeight="1" thickTop="1" x14ac:dyDescent="0.25">
      <c r="A22" s="1"/>
      <c r="B22" s="136"/>
      <c r="C22" s="137"/>
      <c r="D22" s="6"/>
      <c r="E22" s="126"/>
      <c r="F22" s="149"/>
      <c r="G22" s="115"/>
    </row>
    <row r="23" spans="1:7" x14ac:dyDescent="0.25">
      <c r="A23" s="1"/>
      <c r="B23" s="55" t="s">
        <v>4</v>
      </c>
      <c r="C23" s="5"/>
      <c r="D23" s="139"/>
      <c r="E23" s="127"/>
      <c r="F23" s="54"/>
      <c r="G23" s="115"/>
    </row>
    <row r="24" spans="1:7" x14ac:dyDescent="0.25">
      <c r="A24" s="1"/>
      <c r="B24" s="56" t="s">
        <v>5</v>
      </c>
      <c r="C24" s="6"/>
      <c r="D24" s="6"/>
      <c r="E24" s="126"/>
      <c r="F24" s="54"/>
      <c r="G24" s="115"/>
    </row>
    <row r="25" spans="1:7" ht="20.25" customHeight="1" x14ac:dyDescent="0.25">
      <c r="A25" s="1"/>
      <c r="B25" s="57" t="s">
        <v>585</v>
      </c>
      <c r="C25" s="4"/>
      <c r="D25" s="4"/>
      <c r="E25" s="115">
        <v>51882259.610000007</v>
      </c>
      <c r="F25" s="54"/>
      <c r="G25" s="115"/>
    </row>
    <row r="26" spans="1:7" ht="18.75" customHeight="1" x14ac:dyDescent="0.25">
      <c r="A26" s="1"/>
      <c r="B26" s="57" t="s">
        <v>6</v>
      </c>
      <c r="C26" s="4"/>
      <c r="D26" s="4"/>
      <c r="E26" s="115">
        <v>162296.21999999997</v>
      </c>
      <c r="F26" s="54"/>
      <c r="G26" s="115"/>
    </row>
    <row r="27" spans="1:7" ht="12.75" customHeight="1" x14ac:dyDescent="0.25">
      <c r="A27" s="1"/>
      <c r="B27" s="58"/>
      <c r="C27" s="1"/>
      <c r="D27" s="1"/>
      <c r="E27" s="156">
        <f>+E25+E26</f>
        <v>52044555.830000006</v>
      </c>
      <c r="F27" s="54"/>
      <c r="G27" s="113"/>
    </row>
    <row r="28" spans="1:7" x14ac:dyDescent="0.25">
      <c r="A28" s="1"/>
      <c r="B28" s="56" t="s">
        <v>7</v>
      </c>
      <c r="C28" s="6"/>
      <c r="D28" s="6"/>
      <c r="E28" s="126"/>
      <c r="F28" s="54"/>
      <c r="G28" s="115"/>
    </row>
    <row r="29" spans="1:7" x14ac:dyDescent="0.25">
      <c r="A29" s="1"/>
      <c r="B29" s="57" t="s">
        <v>8</v>
      </c>
      <c r="C29" s="4"/>
      <c r="D29" s="4"/>
      <c r="E29" s="113">
        <v>1776976.21</v>
      </c>
      <c r="F29" s="54"/>
      <c r="G29" s="115"/>
    </row>
    <row r="30" spans="1:7" x14ac:dyDescent="0.25">
      <c r="A30" s="1"/>
      <c r="B30" s="57" t="s">
        <v>9</v>
      </c>
      <c r="C30" s="4"/>
      <c r="D30" s="4"/>
      <c r="E30" s="115">
        <v>714374.41</v>
      </c>
      <c r="F30" s="54"/>
      <c r="G30" s="115"/>
    </row>
    <row r="31" spans="1:7" ht="22.95" customHeight="1" x14ac:dyDescent="0.25">
      <c r="A31" s="1"/>
      <c r="B31" s="57"/>
      <c r="C31" s="4"/>
      <c r="D31" s="4"/>
      <c r="E31" s="131">
        <f>+E29+E30</f>
        <v>2491350.62</v>
      </c>
      <c r="F31" s="54"/>
      <c r="G31" s="113"/>
    </row>
    <row r="32" spans="1:7" ht="13.95" customHeight="1" x14ac:dyDescent="0.25">
      <c r="A32" s="1"/>
      <c r="B32" s="57"/>
      <c r="C32" s="4"/>
      <c r="D32" s="4"/>
      <c r="E32" s="132"/>
      <c r="F32" s="54"/>
      <c r="G32" s="115"/>
    </row>
    <row r="33" spans="1:7" ht="17.399999999999999" customHeight="1" x14ac:dyDescent="0.25">
      <c r="A33" s="1"/>
      <c r="B33" s="107" t="s">
        <v>573</v>
      </c>
      <c r="C33" s="106"/>
      <c r="D33" s="104"/>
      <c r="E33" s="133">
        <f>+E27+E31</f>
        <v>54535906.450000003</v>
      </c>
      <c r="F33" s="150"/>
      <c r="G33" s="154"/>
    </row>
    <row r="34" spans="1:7" ht="21.6" customHeight="1" x14ac:dyDescent="0.25">
      <c r="A34" s="1"/>
      <c r="B34" s="105" t="s">
        <v>10</v>
      </c>
      <c r="C34" s="106"/>
      <c r="D34" s="106"/>
      <c r="E34" s="109">
        <f>+E35+E36</f>
        <v>24951809.550000001</v>
      </c>
      <c r="F34" s="54"/>
      <c r="G34" s="155"/>
    </row>
    <row r="35" spans="1:7" ht="21.6" customHeight="1" x14ac:dyDescent="0.25">
      <c r="A35" s="1"/>
      <c r="B35" s="103" t="s">
        <v>11</v>
      </c>
      <c r="C35" s="104"/>
      <c r="D35" s="104"/>
      <c r="E35" s="115">
        <v>20333675</v>
      </c>
      <c r="F35" s="54"/>
      <c r="G35" s="115"/>
    </row>
    <row r="36" spans="1:7" ht="21.6" customHeight="1" x14ac:dyDescent="0.25">
      <c r="A36" s="1"/>
      <c r="B36" s="103" t="s">
        <v>3851</v>
      </c>
      <c r="C36" s="106"/>
      <c r="D36" s="106"/>
      <c r="E36" s="141">
        <v>4618134.5500000007</v>
      </c>
      <c r="F36" s="54"/>
      <c r="G36" s="115"/>
    </row>
    <row r="37" spans="1:7" x14ac:dyDescent="0.25">
      <c r="B37" s="57"/>
      <c r="C37" s="4"/>
      <c r="D37" s="4"/>
      <c r="E37" s="102"/>
      <c r="F37" s="54"/>
      <c r="G37" s="115"/>
    </row>
    <row r="38" spans="1:7" ht="15" x14ac:dyDescent="0.4">
      <c r="B38" s="60" t="s">
        <v>574</v>
      </c>
      <c r="C38" s="6"/>
      <c r="D38" s="6" t="s">
        <v>570</v>
      </c>
      <c r="E38" s="108">
        <f>+E33+E34</f>
        <v>79487716</v>
      </c>
      <c r="F38" s="54"/>
      <c r="G38" s="108"/>
    </row>
    <row r="39" spans="1:7" x14ac:dyDescent="0.25">
      <c r="B39" s="61"/>
      <c r="C39" s="62"/>
      <c r="E39" s="102">
        <f>+E21-E38</f>
        <v>0</v>
      </c>
      <c r="F39" s="134"/>
    </row>
    <row r="40" spans="1:7" x14ac:dyDescent="0.25">
      <c r="B40" s="61"/>
      <c r="C40" s="62"/>
      <c r="E40" s="102"/>
      <c r="F40" s="54"/>
    </row>
    <row r="41" spans="1:7" x14ac:dyDescent="0.25">
      <c r="B41" s="63"/>
      <c r="D41" s="19"/>
      <c r="E41" s="102"/>
      <c r="F41" s="54"/>
    </row>
    <row r="42" spans="1:7" x14ac:dyDescent="0.25">
      <c r="B42" s="63"/>
      <c r="F42" s="54"/>
    </row>
    <row r="43" spans="1:7" hidden="1" x14ac:dyDescent="0.25">
      <c r="B43" s="63"/>
      <c r="F43" s="54"/>
    </row>
    <row r="44" spans="1:7" hidden="1" x14ac:dyDescent="0.25">
      <c r="B44" s="63"/>
      <c r="F44" s="54"/>
    </row>
    <row r="45" spans="1:7" hidden="1" x14ac:dyDescent="0.25">
      <c r="B45" s="63"/>
      <c r="F45" s="54"/>
    </row>
    <row r="46" spans="1:7" hidden="1" x14ac:dyDescent="0.25">
      <c r="B46" s="63"/>
      <c r="F46" s="54"/>
    </row>
    <row r="47" spans="1:7" hidden="1" x14ac:dyDescent="0.25">
      <c r="B47" s="63"/>
      <c r="F47" s="54"/>
    </row>
    <row r="48" spans="1:7" hidden="1" x14ac:dyDescent="0.25">
      <c r="B48" s="63"/>
      <c r="F48" s="54"/>
    </row>
    <row r="49" spans="2:6" hidden="1" x14ac:dyDescent="0.25">
      <c r="B49" s="63"/>
      <c r="F49" s="54"/>
    </row>
    <row r="50" spans="2:6" hidden="1" x14ac:dyDescent="0.25">
      <c r="B50" s="63"/>
      <c r="F50" s="54"/>
    </row>
    <row r="51" spans="2:6" hidden="1" x14ac:dyDescent="0.25">
      <c r="B51" s="63"/>
      <c r="F51" s="54"/>
    </row>
    <row r="52" spans="2:6" hidden="1" x14ac:dyDescent="0.25">
      <c r="B52" s="64"/>
      <c r="C52" s="7"/>
      <c r="F52" s="54"/>
    </row>
    <row r="53" spans="2:6" hidden="1" x14ac:dyDescent="0.25">
      <c r="B53" s="65"/>
      <c r="C53" s="9"/>
      <c r="F53" s="54"/>
    </row>
    <row r="54" spans="2:6" hidden="1" x14ac:dyDescent="0.25">
      <c r="B54" s="63"/>
      <c r="F54" s="54"/>
    </row>
    <row r="55" spans="2:6" hidden="1" x14ac:dyDescent="0.25">
      <c r="B55" s="63"/>
      <c r="F55" s="54"/>
    </row>
    <row r="56" spans="2:6" hidden="1" x14ac:dyDescent="0.25">
      <c r="B56" s="63"/>
      <c r="F56" s="54"/>
    </row>
    <row r="57" spans="2:6" hidden="1" x14ac:dyDescent="0.25">
      <c r="B57" s="63"/>
      <c r="F57" s="54"/>
    </row>
    <row r="58" spans="2:6" hidden="1" x14ac:dyDescent="0.25">
      <c r="B58" s="63"/>
      <c r="F58" s="54"/>
    </row>
    <row r="59" spans="2:6" hidden="1" x14ac:dyDescent="0.25">
      <c r="B59" s="63"/>
      <c r="F59" s="54"/>
    </row>
    <row r="60" spans="2:6" hidden="1" x14ac:dyDescent="0.25">
      <c r="B60" s="63"/>
      <c r="F60" s="54"/>
    </row>
    <row r="61" spans="2:6" hidden="1" x14ac:dyDescent="0.25">
      <c r="B61" s="63"/>
      <c r="F61" s="54"/>
    </row>
    <row r="62" spans="2:6" hidden="1" x14ac:dyDescent="0.25">
      <c r="B62" s="63"/>
      <c r="F62" s="54"/>
    </row>
    <row r="63" spans="2:6" hidden="1" x14ac:dyDescent="0.25">
      <c r="B63" s="63"/>
      <c r="F63" s="54"/>
    </row>
    <row r="64" spans="2:6" x14ac:dyDescent="0.25">
      <c r="B64" s="63"/>
      <c r="F64" s="54"/>
    </row>
    <row r="65" spans="2:6" x14ac:dyDescent="0.25">
      <c r="B65" s="63"/>
      <c r="F65" s="54"/>
    </row>
    <row r="66" spans="2:6" x14ac:dyDescent="0.25">
      <c r="B66" s="63"/>
      <c r="F66" s="54"/>
    </row>
    <row r="67" spans="2:6" x14ac:dyDescent="0.25">
      <c r="B67" s="63"/>
      <c r="F67" s="54"/>
    </row>
    <row r="68" spans="2:6" x14ac:dyDescent="0.25">
      <c r="B68" s="63"/>
      <c r="F68" s="54"/>
    </row>
    <row r="69" spans="2:6" x14ac:dyDescent="0.25">
      <c r="B69" s="63"/>
      <c r="F69" s="54"/>
    </row>
    <row r="70" spans="2:6" x14ac:dyDescent="0.25">
      <c r="B70" s="63"/>
      <c r="F70" s="54"/>
    </row>
    <row r="71" spans="2:6" x14ac:dyDescent="0.25">
      <c r="B71" s="63"/>
      <c r="F71" s="54"/>
    </row>
    <row r="72" spans="2:6" x14ac:dyDescent="0.25">
      <c r="B72" s="63"/>
      <c r="F72" s="54"/>
    </row>
    <row r="73" spans="2:6" x14ac:dyDescent="0.25">
      <c r="B73" s="63"/>
      <c r="F73" s="54"/>
    </row>
    <row r="74" spans="2:6" ht="13.8" thickBot="1" x14ac:dyDescent="0.3">
      <c r="B74" s="66"/>
      <c r="C74" s="67"/>
      <c r="D74" s="67"/>
      <c r="E74" s="67"/>
      <c r="F74" s="68"/>
    </row>
    <row r="75" spans="2:6" x14ac:dyDescent="0.25">
      <c r="F75" s="2"/>
    </row>
    <row r="76" spans="2:6" x14ac:dyDescent="0.25">
      <c r="F76" s="2"/>
    </row>
    <row r="77" spans="2:6" x14ac:dyDescent="0.25">
      <c r="F77" s="2"/>
    </row>
    <row r="78" spans="2:6" x14ac:dyDescent="0.25">
      <c r="D78" s="115"/>
      <c r="F78" s="2"/>
    </row>
    <row r="79" spans="2:6" x14ac:dyDescent="0.25">
      <c r="D79" s="115"/>
      <c r="F79" s="2"/>
    </row>
    <row r="80" spans="2:6" x14ac:dyDescent="0.25">
      <c r="D80" s="115"/>
      <c r="F80" s="2"/>
    </row>
    <row r="81" spans="4:6" x14ac:dyDescent="0.25">
      <c r="D81" s="115"/>
      <c r="E81" s="102"/>
      <c r="F81" s="2"/>
    </row>
    <row r="82" spans="4:6" x14ac:dyDescent="0.25">
      <c r="D82" s="115"/>
      <c r="F82" s="2"/>
    </row>
    <row r="83" spans="4:6" x14ac:dyDescent="0.25">
      <c r="D83" s="115"/>
    </row>
    <row r="84" spans="4:6" x14ac:dyDescent="0.25">
      <c r="D84" s="115"/>
    </row>
    <row r="85" spans="4:6" x14ac:dyDescent="0.25">
      <c r="D85" s="115"/>
    </row>
  </sheetData>
  <mergeCells count="6">
    <mergeCell ref="B21:C21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5"/>
  <sheetViews>
    <sheetView showGridLines="0" topLeftCell="B29" zoomScaleNormal="100" workbookViewId="0">
      <selection activeCell="B5" sqref="B5:D5"/>
    </sheetView>
  </sheetViews>
  <sheetFormatPr baseColWidth="10" defaultColWidth="9.109375" defaultRowHeight="13.2" x14ac:dyDescent="0.25"/>
  <cols>
    <col min="1" max="1" width="5.109375" style="10" hidden="1" customWidth="1"/>
    <col min="2" max="2" width="45.5546875" style="10" customWidth="1"/>
    <col min="3" max="3" width="30.6640625" style="10" customWidth="1"/>
    <col min="4" max="4" width="25.33203125" style="10" customWidth="1"/>
    <col min="5" max="5" width="18" style="8" customWidth="1"/>
    <col min="6" max="6" width="12.5546875" style="8" bestFit="1" customWidth="1"/>
    <col min="7" max="7" width="18.6640625" style="8" bestFit="1" customWidth="1"/>
    <col min="8" max="16384" width="9.109375" style="8"/>
  </cols>
  <sheetData>
    <row r="1" spans="1:8" ht="72" customHeight="1" x14ac:dyDescent="0.25">
      <c r="A1" s="69"/>
      <c r="B1" s="89"/>
      <c r="C1" s="90"/>
      <c r="D1" s="112"/>
    </row>
    <row r="2" spans="1:8" x14ac:dyDescent="0.25">
      <c r="A2" s="70"/>
      <c r="B2" s="168" t="s">
        <v>3856</v>
      </c>
      <c r="C2" s="169"/>
      <c r="D2" s="170"/>
    </row>
    <row r="3" spans="1:8" x14ac:dyDescent="0.25">
      <c r="A3" s="70"/>
      <c r="B3" s="171" t="s">
        <v>2686</v>
      </c>
      <c r="C3" s="172"/>
      <c r="D3" s="173"/>
    </row>
    <row r="4" spans="1:8" ht="12.75" customHeight="1" x14ac:dyDescent="0.25">
      <c r="A4" s="70"/>
      <c r="B4" s="171" t="s">
        <v>3862</v>
      </c>
      <c r="C4" s="172"/>
      <c r="D4" s="173"/>
    </row>
    <row r="5" spans="1:8" ht="12.75" customHeight="1" thickBot="1" x14ac:dyDescent="0.3">
      <c r="A5" s="70"/>
      <c r="B5" s="174" t="s">
        <v>3865</v>
      </c>
      <c r="C5" s="175"/>
      <c r="D5" s="176"/>
    </row>
    <row r="6" spans="1:8" ht="12.75" customHeight="1" thickBot="1" x14ac:dyDescent="0.3">
      <c r="A6" s="70"/>
      <c r="B6" s="84"/>
      <c r="C6" s="85"/>
      <c r="D6" s="92"/>
    </row>
    <row r="7" spans="1:8" ht="28.95" customHeight="1" x14ac:dyDescent="0.25">
      <c r="A7" s="70"/>
      <c r="B7" s="89"/>
      <c r="C7" s="90"/>
      <c r="D7" s="110"/>
    </row>
    <row r="8" spans="1:8" x14ac:dyDescent="0.25">
      <c r="A8" s="70"/>
      <c r="B8" s="73" t="s">
        <v>2687</v>
      </c>
      <c r="C8" s="13"/>
      <c r="D8" s="98">
        <f>+SUM(D9:D16)</f>
        <v>1806469.71</v>
      </c>
      <c r="E8" s="157"/>
      <c r="F8" s="143"/>
      <c r="G8" s="144"/>
    </row>
    <row r="9" spans="1:8" x14ac:dyDescent="0.25">
      <c r="A9" s="70"/>
      <c r="B9" s="74" t="s">
        <v>2688</v>
      </c>
      <c r="C9" s="11"/>
      <c r="D9" s="86">
        <v>1641320.41</v>
      </c>
      <c r="E9" s="157"/>
      <c r="F9" s="143"/>
    </row>
    <row r="10" spans="1:8" ht="15" customHeight="1" x14ac:dyDescent="0.25">
      <c r="A10" s="70"/>
      <c r="B10" s="74" t="s">
        <v>2689</v>
      </c>
      <c r="C10" s="11"/>
      <c r="D10" s="86">
        <v>30145.01</v>
      </c>
      <c r="E10" s="157"/>
      <c r="F10" s="142"/>
    </row>
    <row r="11" spans="1:8" x14ac:dyDescent="0.25">
      <c r="A11" s="70"/>
      <c r="B11" s="74" t="s">
        <v>2690</v>
      </c>
      <c r="C11" s="11"/>
      <c r="D11" s="86">
        <v>76113.3</v>
      </c>
      <c r="E11" s="157"/>
    </row>
    <row r="12" spans="1:8" x14ac:dyDescent="0.25">
      <c r="A12" s="70"/>
      <c r="B12" s="146" t="s">
        <v>3859</v>
      </c>
      <c r="C12" s="11"/>
      <c r="D12" s="86">
        <v>0</v>
      </c>
      <c r="E12" s="157"/>
    </row>
    <row r="13" spans="1:8" x14ac:dyDescent="0.25">
      <c r="A13" s="70"/>
      <c r="B13" s="74" t="s">
        <v>2691</v>
      </c>
      <c r="C13" s="11"/>
      <c r="D13" s="86">
        <v>0</v>
      </c>
      <c r="E13" s="157"/>
      <c r="F13" s="142"/>
    </row>
    <row r="14" spans="1:8" x14ac:dyDescent="0.25">
      <c r="A14" s="70"/>
      <c r="B14" s="74" t="s">
        <v>2692</v>
      </c>
      <c r="C14" s="11"/>
      <c r="D14" s="86">
        <v>16503.02</v>
      </c>
      <c r="E14" s="157"/>
    </row>
    <row r="15" spans="1:8" x14ac:dyDescent="0.25">
      <c r="A15" s="70"/>
      <c r="B15" s="74" t="s">
        <v>3842</v>
      </c>
      <c r="C15" s="11"/>
      <c r="D15" s="86">
        <v>0</v>
      </c>
      <c r="E15" s="157"/>
      <c r="H15" s="8" t="s">
        <v>3858</v>
      </c>
    </row>
    <row r="16" spans="1:8" x14ac:dyDescent="0.25">
      <c r="A16" s="70"/>
      <c r="B16" s="74" t="s">
        <v>2693</v>
      </c>
      <c r="C16" s="11"/>
      <c r="D16" s="151">
        <v>42387.97</v>
      </c>
      <c r="E16" s="157"/>
      <c r="F16" s="142"/>
    </row>
    <row r="17" spans="1:7" x14ac:dyDescent="0.25">
      <c r="A17" s="70"/>
      <c r="B17" s="75"/>
      <c r="C17" s="14"/>
      <c r="D17" s="87"/>
      <c r="E17" s="157"/>
    </row>
    <row r="18" spans="1:7" x14ac:dyDescent="0.25">
      <c r="A18" s="70"/>
      <c r="B18" s="73" t="s">
        <v>2694</v>
      </c>
      <c r="C18" s="13"/>
      <c r="D18" s="97">
        <f>+D19+D20</f>
        <v>195106.57</v>
      </c>
      <c r="E18" s="157"/>
    </row>
    <row r="19" spans="1:7" x14ac:dyDescent="0.25">
      <c r="A19" s="70"/>
      <c r="B19" s="74" t="s">
        <v>2695</v>
      </c>
      <c r="C19" s="11"/>
      <c r="D19" s="86">
        <v>173154.74</v>
      </c>
      <c r="E19" s="157"/>
    </row>
    <row r="20" spans="1:7" ht="16.5" customHeight="1" x14ac:dyDescent="0.25">
      <c r="A20" s="70"/>
      <c r="B20" s="74" t="s">
        <v>2693</v>
      </c>
      <c r="C20" s="11"/>
      <c r="D20" s="86">
        <v>21951.83</v>
      </c>
      <c r="E20" s="157"/>
    </row>
    <row r="21" spans="1:7" ht="19.95" customHeight="1" x14ac:dyDescent="0.25">
      <c r="A21" s="70"/>
      <c r="B21" s="74" t="s">
        <v>2696</v>
      </c>
      <c r="C21" s="13"/>
      <c r="D21" s="86">
        <v>819601.56</v>
      </c>
      <c r="E21" s="157"/>
    </row>
    <row r="22" spans="1:7" x14ac:dyDescent="0.25">
      <c r="A22" s="70"/>
      <c r="B22" s="73" t="s">
        <v>2698</v>
      </c>
      <c r="C22" s="13"/>
      <c r="D22" s="99">
        <f>+D8-D18-D21</f>
        <v>791761.57999999984</v>
      </c>
      <c r="E22" s="157"/>
    </row>
    <row r="23" spans="1:7" x14ac:dyDescent="0.25">
      <c r="A23" s="70"/>
      <c r="B23" s="75"/>
      <c r="C23" s="14"/>
      <c r="D23" s="87"/>
      <c r="E23" s="157"/>
    </row>
    <row r="24" spans="1:7" x14ac:dyDescent="0.25">
      <c r="A24" s="70"/>
      <c r="B24" s="73" t="s">
        <v>2699</v>
      </c>
      <c r="C24" s="13"/>
      <c r="D24" s="97">
        <f>+SUM(D25:D27)</f>
        <v>1533451.93</v>
      </c>
      <c r="E24" s="157"/>
    </row>
    <row r="25" spans="1:7" ht="20.399999999999999" customHeight="1" x14ac:dyDescent="0.25">
      <c r="A25" s="70"/>
      <c r="B25" s="74" t="s">
        <v>2700</v>
      </c>
      <c r="C25" s="11"/>
      <c r="D25" s="86">
        <v>753056.91</v>
      </c>
      <c r="E25" s="157"/>
    </row>
    <row r="26" spans="1:7" ht="18" customHeight="1" x14ac:dyDescent="0.25">
      <c r="A26" s="70"/>
      <c r="B26" s="74" t="s">
        <v>2701</v>
      </c>
      <c r="C26" s="11"/>
      <c r="D26" s="86">
        <v>660145.78</v>
      </c>
      <c r="E26" s="157"/>
    </row>
    <row r="27" spans="1:7" ht="15.6" customHeight="1" x14ac:dyDescent="0.25">
      <c r="A27" s="70"/>
      <c r="B27" s="74" t="s">
        <v>2702</v>
      </c>
      <c r="C27" s="11"/>
      <c r="D27" s="86">
        <v>120249.24</v>
      </c>
      <c r="E27" s="157"/>
    </row>
    <row r="28" spans="1:7" x14ac:dyDescent="0.25">
      <c r="A28" s="70"/>
      <c r="B28" s="75"/>
      <c r="C28" s="14"/>
      <c r="D28" s="94"/>
      <c r="E28" s="157"/>
    </row>
    <row r="29" spans="1:7" x14ac:dyDescent="0.25">
      <c r="A29" s="70"/>
      <c r="B29" s="73" t="s">
        <v>3857</v>
      </c>
      <c r="C29" s="13"/>
      <c r="D29" s="98">
        <f>+D22-D24</f>
        <v>-741690.35000000009</v>
      </c>
      <c r="E29" s="157"/>
      <c r="F29" s="142"/>
      <c r="G29" s="142"/>
    </row>
    <row r="30" spans="1:7" ht="29.25" customHeight="1" x14ac:dyDescent="0.25">
      <c r="A30" s="70"/>
      <c r="B30" s="101" t="s">
        <v>3844</v>
      </c>
      <c r="C30" s="13"/>
      <c r="D30" s="135">
        <v>114778.79000000001</v>
      </c>
      <c r="E30" s="157"/>
    </row>
    <row r="31" spans="1:7" ht="12.6" customHeight="1" x14ac:dyDescent="0.25">
      <c r="A31" s="70"/>
      <c r="B31" s="74"/>
      <c r="C31" s="13"/>
      <c r="D31" s="88"/>
      <c r="E31" s="157"/>
    </row>
    <row r="32" spans="1:7" ht="27.6" customHeight="1" x14ac:dyDescent="0.25">
      <c r="A32" s="70"/>
      <c r="B32" s="73" t="s">
        <v>3864</v>
      </c>
      <c r="C32" s="13"/>
      <c r="D32" s="123">
        <f>+D29+D30</f>
        <v>-626911.56000000006</v>
      </c>
      <c r="E32" s="157"/>
    </row>
    <row r="33" spans="1:6" ht="19.5" customHeight="1" x14ac:dyDescent="0.25">
      <c r="A33" s="70"/>
      <c r="B33" s="82" t="s">
        <v>2704</v>
      </c>
      <c r="C33" s="12"/>
      <c r="D33" s="100">
        <v>0</v>
      </c>
      <c r="F33" s="142"/>
    </row>
    <row r="34" spans="1:6" ht="22.5" customHeight="1" x14ac:dyDescent="0.25">
      <c r="A34" s="70"/>
      <c r="B34" s="74" t="s">
        <v>3841</v>
      </c>
      <c r="C34" s="13"/>
      <c r="D34" s="114">
        <v>0</v>
      </c>
      <c r="F34" s="145"/>
    </row>
    <row r="35" spans="1:6" ht="20.25" customHeight="1" x14ac:dyDescent="0.25">
      <c r="A35" s="70"/>
      <c r="B35" s="73" t="s">
        <v>3863</v>
      </c>
      <c r="C35" s="13"/>
      <c r="D35" s="98">
        <f>+D32-D33-D34</f>
        <v>-626911.56000000006</v>
      </c>
      <c r="E35" s="147"/>
    </row>
    <row r="36" spans="1:6" x14ac:dyDescent="0.25">
      <c r="A36" s="70"/>
      <c r="B36" s="75"/>
      <c r="C36" s="14"/>
      <c r="D36" s="111"/>
    </row>
    <row r="37" spans="1:6" x14ac:dyDescent="0.25">
      <c r="A37" s="70"/>
      <c r="B37" s="83"/>
      <c r="C37" s="76"/>
      <c r="D37" s="93"/>
    </row>
    <row r="38" spans="1:6" x14ac:dyDescent="0.25">
      <c r="A38" s="70"/>
      <c r="B38" s="70"/>
      <c r="D38" s="94"/>
    </row>
    <row r="39" spans="1:6" ht="19.5" customHeight="1" x14ac:dyDescent="0.25">
      <c r="A39" s="70"/>
      <c r="B39" s="70"/>
      <c r="D39" s="94"/>
    </row>
    <row r="40" spans="1:6" x14ac:dyDescent="0.25">
      <c r="A40" s="70"/>
      <c r="B40" s="70"/>
      <c r="D40" s="94"/>
    </row>
    <row r="41" spans="1:6" x14ac:dyDescent="0.25">
      <c r="A41" s="70"/>
      <c r="B41" s="70"/>
      <c r="D41" s="94"/>
    </row>
    <row r="42" spans="1:6" x14ac:dyDescent="0.25">
      <c r="A42" s="70"/>
      <c r="B42" s="70"/>
      <c r="D42" s="94"/>
    </row>
    <row r="43" spans="1:6" x14ac:dyDescent="0.25">
      <c r="A43" s="70"/>
      <c r="B43" s="70"/>
      <c r="D43" s="94"/>
    </row>
    <row r="44" spans="1:6" x14ac:dyDescent="0.25">
      <c r="A44" s="70"/>
      <c r="B44" s="70"/>
      <c r="D44" s="94"/>
    </row>
    <row r="45" spans="1:6" x14ac:dyDescent="0.25">
      <c r="A45" s="70"/>
      <c r="B45" s="70"/>
      <c r="D45" s="94"/>
    </row>
    <row r="46" spans="1:6" x14ac:dyDescent="0.25">
      <c r="A46" s="70"/>
      <c r="B46" s="70"/>
      <c r="D46" s="94"/>
    </row>
    <row r="47" spans="1:6" ht="13.8" thickBot="1" x14ac:dyDescent="0.3">
      <c r="A47" s="71"/>
      <c r="B47" s="71"/>
      <c r="C47" s="72"/>
      <c r="D47" s="95"/>
    </row>
    <row r="48" spans="1:6" x14ac:dyDescent="0.25">
      <c r="D48" s="113">
        <f>+D35-[1]ER!$B$31</f>
        <v>0</v>
      </c>
    </row>
    <row r="49" spans="4:20" x14ac:dyDescent="0.25">
      <c r="D49" s="113"/>
    </row>
    <row r="50" spans="4:20" x14ac:dyDescent="0.25">
      <c r="D50" s="148"/>
    </row>
    <row r="55" spans="4:20" x14ac:dyDescent="0.25"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4:20" x14ac:dyDescent="0.25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4:20" x14ac:dyDescent="0.2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4:20" x14ac:dyDescent="0.25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4:20" x14ac:dyDescent="0.25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4:20" x14ac:dyDescent="0.25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4:20" x14ac:dyDescent="0.25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4:20" x14ac:dyDescent="0.25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4:20" x14ac:dyDescent="0.25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4:20" x14ac:dyDescent="0.25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5:20" x14ac:dyDescent="0.25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3.2" x14ac:dyDescent="0.25"/>
  <cols>
    <col min="1" max="1" width="30.6640625" customWidth="1"/>
    <col min="4" max="4" width="14" style="16" bestFit="1" customWidth="1"/>
  </cols>
  <sheetData>
    <row r="4" spans="1:4" x14ac:dyDescent="0.25">
      <c r="A4" t="s">
        <v>0</v>
      </c>
    </row>
    <row r="5" spans="1:4" x14ac:dyDescent="0.25">
      <c r="A5" t="s">
        <v>1</v>
      </c>
    </row>
    <row r="6" spans="1:4" x14ac:dyDescent="0.25">
      <c r="A6" t="s">
        <v>581</v>
      </c>
      <c r="C6" t="s">
        <v>570</v>
      </c>
      <c r="D6" s="16">
        <v>20661764.800000001</v>
      </c>
    </row>
    <row r="7" spans="1:4" x14ac:dyDescent="0.25">
      <c r="A7" t="s">
        <v>582</v>
      </c>
      <c r="D7" s="16">
        <v>1276266.97</v>
      </c>
    </row>
    <row r="8" spans="1:4" x14ac:dyDescent="0.25">
      <c r="A8" t="s">
        <v>583</v>
      </c>
      <c r="D8" s="16">
        <v>5436455.3900000006</v>
      </c>
    </row>
    <row r="9" spans="1:4" x14ac:dyDescent="0.25">
      <c r="A9" t="s">
        <v>3852</v>
      </c>
      <c r="D9" s="16">
        <v>41287842.399999999</v>
      </c>
    </row>
    <row r="10" spans="1:4" x14ac:dyDescent="0.25">
      <c r="D10" s="16">
        <v>68662329.560000002</v>
      </c>
    </row>
    <row r="11" spans="1:4" x14ac:dyDescent="0.25">
      <c r="A11" t="s">
        <v>2</v>
      </c>
    </row>
    <row r="12" spans="1:4" x14ac:dyDescent="0.25">
      <c r="A12" t="s">
        <v>571</v>
      </c>
      <c r="D12" s="16">
        <v>8398579.6500000004</v>
      </c>
    </row>
    <row r="13" spans="1:4" x14ac:dyDescent="0.25">
      <c r="D13" s="16">
        <v>8398579.6500000004</v>
      </c>
    </row>
    <row r="14" spans="1:4" x14ac:dyDescent="0.25">
      <c r="A14" t="s">
        <v>3</v>
      </c>
    </row>
    <row r="15" spans="1:4" x14ac:dyDescent="0.25">
      <c r="A15" t="s">
        <v>584</v>
      </c>
      <c r="D15" s="16">
        <v>3347624.71</v>
      </c>
    </row>
    <row r="17" spans="1:4" x14ac:dyDescent="0.25">
      <c r="A17" t="s">
        <v>572</v>
      </c>
      <c r="C17" t="s">
        <v>570</v>
      </c>
      <c r="D17" s="16">
        <v>80408533.920000002</v>
      </c>
    </row>
    <row r="19" spans="1:4" x14ac:dyDescent="0.25">
      <c r="A19" t="s">
        <v>4</v>
      </c>
    </row>
    <row r="20" spans="1:4" x14ac:dyDescent="0.25">
      <c r="A20" t="s">
        <v>5</v>
      </c>
    </row>
    <row r="21" spans="1:4" x14ac:dyDescent="0.25">
      <c r="A21" t="s">
        <v>585</v>
      </c>
      <c r="D21" s="16">
        <v>50710655.140000001</v>
      </c>
    </row>
    <row r="22" spans="1:4" x14ac:dyDescent="0.25">
      <c r="A22" t="s">
        <v>6</v>
      </c>
      <c r="D22" s="16">
        <v>91630.450000000012</v>
      </c>
    </row>
    <row r="23" spans="1:4" x14ac:dyDescent="0.25">
      <c r="D23" s="16">
        <v>50802285.590000004</v>
      </c>
    </row>
    <row r="24" spans="1:4" x14ac:dyDescent="0.25">
      <c r="A24" t="s">
        <v>7</v>
      </c>
    </row>
    <row r="25" spans="1:4" x14ac:dyDescent="0.25">
      <c r="A25" t="s">
        <v>8</v>
      </c>
      <c r="D25" s="16">
        <v>2432846.1</v>
      </c>
    </row>
    <row r="26" spans="1:4" x14ac:dyDescent="0.25">
      <c r="A26" t="s">
        <v>9</v>
      </c>
      <c r="D26" s="16">
        <v>1993060.83</v>
      </c>
    </row>
    <row r="27" spans="1:4" x14ac:dyDescent="0.25">
      <c r="D27" s="16">
        <v>4425906.93</v>
      </c>
    </row>
    <row r="29" spans="1:4" x14ac:dyDescent="0.25">
      <c r="A29" t="s">
        <v>573</v>
      </c>
      <c r="D29" s="16">
        <v>55228192.520000003</v>
      </c>
    </row>
    <row r="30" spans="1:4" x14ac:dyDescent="0.25">
      <c r="A30" t="s">
        <v>10</v>
      </c>
      <c r="D30" s="16">
        <v>25180341.400000002</v>
      </c>
    </row>
    <row r="31" spans="1:4" x14ac:dyDescent="0.25">
      <c r="A31" t="s">
        <v>11</v>
      </c>
      <c r="D31" s="16">
        <v>20333675</v>
      </c>
    </row>
    <row r="32" spans="1:4" x14ac:dyDescent="0.25">
      <c r="A32" t="s">
        <v>3853</v>
      </c>
      <c r="D32" s="16">
        <v>4846666.4000000022</v>
      </c>
    </row>
    <row r="34" spans="1:4" x14ac:dyDescent="0.25">
      <c r="A34" t="s">
        <v>574</v>
      </c>
      <c r="C34" t="s">
        <v>570</v>
      </c>
      <c r="D34" s="16">
        <v>80408533.920000002</v>
      </c>
    </row>
    <row r="39" spans="1:4" x14ac:dyDescent="0.25">
      <c r="A39" t="s">
        <v>2687</v>
      </c>
      <c r="D39" s="16">
        <v>18831522.289999999</v>
      </c>
    </row>
    <row r="40" spans="1:4" x14ac:dyDescent="0.25">
      <c r="A40" t="s">
        <v>2688</v>
      </c>
      <c r="D40" s="16">
        <v>15861409.960000001</v>
      </c>
    </row>
    <row r="41" spans="1:4" x14ac:dyDescent="0.25">
      <c r="A41" t="s">
        <v>2689</v>
      </c>
      <c r="D41" s="16">
        <v>645793.04</v>
      </c>
    </row>
    <row r="42" spans="1:4" x14ac:dyDescent="0.25">
      <c r="A42" t="s">
        <v>2690</v>
      </c>
      <c r="D42" s="16">
        <v>104642.46</v>
      </c>
    </row>
    <row r="43" spans="1:4" x14ac:dyDescent="0.25">
      <c r="A43" t="s">
        <v>2691</v>
      </c>
      <c r="D43" s="16">
        <v>25608.65</v>
      </c>
    </row>
    <row r="44" spans="1:4" x14ac:dyDescent="0.25">
      <c r="A44" t="s">
        <v>2692</v>
      </c>
      <c r="D44" s="16">
        <v>285210.73</v>
      </c>
    </row>
    <row r="45" spans="1:4" x14ac:dyDescent="0.25">
      <c r="A45" t="s">
        <v>3842</v>
      </c>
      <c r="D45" s="16">
        <v>988.04</v>
      </c>
    </row>
    <row r="46" spans="1:4" x14ac:dyDescent="0.25">
      <c r="A46" t="s">
        <v>2693</v>
      </c>
      <c r="D46" s="16">
        <v>1907869.41</v>
      </c>
    </row>
    <row r="47" spans="1:4" x14ac:dyDescent="0.25">
      <c r="A47" t="s">
        <v>2694</v>
      </c>
      <c r="D47" s="16">
        <v>1526896.81</v>
      </c>
    </row>
    <row r="48" spans="1:4" x14ac:dyDescent="0.25">
      <c r="A48" t="s">
        <v>2695</v>
      </c>
      <c r="D48" s="16">
        <v>1183908.5900000001</v>
      </c>
    </row>
    <row r="49" spans="1:4" x14ac:dyDescent="0.25">
      <c r="A49" t="s">
        <v>2693</v>
      </c>
      <c r="D49" s="16">
        <v>342988.22</v>
      </c>
    </row>
    <row r="50" spans="1:4" x14ac:dyDescent="0.25">
      <c r="A50" t="s">
        <v>2696</v>
      </c>
      <c r="D50" s="16">
        <v>3388825.57</v>
      </c>
    </row>
    <row r="51" spans="1:4" x14ac:dyDescent="0.25">
      <c r="A51" t="s">
        <v>2698</v>
      </c>
      <c r="D51" s="16">
        <v>13915799.91</v>
      </c>
    </row>
    <row r="53" spans="1:4" x14ac:dyDescent="0.25">
      <c r="A53" t="s">
        <v>2699</v>
      </c>
      <c r="D53" s="16">
        <v>14197049.24</v>
      </c>
    </row>
    <row r="54" spans="1:4" x14ac:dyDescent="0.25">
      <c r="A54" t="s">
        <v>2700</v>
      </c>
      <c r="D54" s="16">
        <v>6947856.6500000004</v>
      </c>
    </row>
    <row r="55" spans="1:4" x14ac:dyDescent="0.25">
      <c r="A55" t="s">
        <v>2701</v>
      </c>
      <c r="D55" s="16">
        <v>6303074.5700000003</v>
      </c>
    </row>
    <row r="56" spans="1:4" x14ac:dyDescent="0.25">
      <c r="A56" t="s">
        <v>2702</v>
      </c>
      <c r="D56" s="16">
        <v>946118.02</v>
      </c>
    </row>
    <row r="57" spans="1:4" x14ac:dyDescent="0.25">
      <c r="A57" t="s">
        <v>3843</v>
      </c>
      <c r="D57" s="16">
        <v>-281249.33000000007</v>
      </c>
    </row>
    <row r="58" spans="1:4" x14ac:dyDescent="0.25">
      <c r="A58" t="s">
        <v>3854</v>
      </c>
      <c r="D58" s="16">
        <v>1365125.3800000001</v>
      </c>
    </row>
    <row r="59" spans="1:4" x14ac:dyDescent="0.25">
      <c r="A59" t="s">
        <v>3855</v>
      </c>
      <c r="D59" s="16">
        <v>1083876.05</v>
      </c>
    </row>
    <row r="60" spans="1:4" x14ac:dyDescent="0.25">
      <c r="A60" t="s">
        <v>2704</v>
      </c>
      <c r="D60" s="16">
        <v>452326.2</v>
      </c>
    </row>
    <row r="61" spans="1:4" x14ac:dyDescent="0.25">
      <c r="A61" t="s">
        <v>3841</v>
      </c>
      <c r="D61" s="16">
        <v>59106.85</v>
      </c>
    </row>
    <row r="62" spans="1:4" x14ac:dyDescent="0.25">
      <c r="A62" t="s">
        <v>3850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3.2" x14ac:dyDescent="0.25"/>
  <cols>
    <col min="1" max="1" width="21.88671875" customWidth="1"/>
    <col min="2" max="2" width="28.33203125" customWidth="1"/>
    <col min="3" max="3" width="14.33203125" customWidth="1"/>
  </cols>
  <sheetData>
    <row r="4" spans="1:3" x14ac:dyDescent="0.25">
      <c r="A4" s="116" t="s">
        <v>283</v>
      </c>
      <c r="B4" s="116" t="s">
        <v>3846</v>
      </c>
      <c r="C4" s="117">
        <v>43496</v>
      </c>
    </row>
    <row r="5" spans="1:3" x14ac:dyDescent="0.25">
      <c r="A5" s="118" t="s">
        <v>1381</v>
      </c>
      <c r="B5" s="118" t="s">
        <v>289</v>
      </c>
      <c r="C5" s="119">
        <f>IFERROR(VLOOKUP(A5,'[2]BALANCE 31 01 2019'!$A:$G,7,FALSE),0)</f>
        <v>20333675</v>
      </c>
    </row>
    <row r="6" spans="1:3" x14ac:dyDescent="0.25">
      <c r="A6" s="118" t="s">
        <v>1385</v>
      </c>
      <c r="B6" s="118" t="s">
        <v>299</v>
      </c>
      <c r="C6" s="119">
        <f>IFERROR(VLOOKUP(A6,'[2]BALANCE 31 01 2019'!$A:$G,7,FALSE),0)</f>
        <v>2732776.81</v>
      </c>
    </row>
    <row r="7" spans="1:3" x14ac:dyDescent="0.25">
      <c r="A7" s="118" t="s">
        <v>1389</v>
      </c>
      <c r="B7" s="118" t="s">
        <v>307</v>
      </c>
      <c r="C7" s="119">
        <f>IFERROR(VLOOKUP(A7,'[2]BALANCE 31 01 2019'!$A:$G,7,FALSE),0)</f>
        <v>4162492.53</v>
      </c>
    </row>
    <row r="8" spans="1:3" x14ac:dyDescent="0.25">
      <c r="A8" s="118" t="s">
        <v>1394</v>
      </c>
      <c r="B8" s="118" t="s">
        <v>1391</v>
      </c>
      <c r="C8" s="119">
        <f>IFERROR(VLOOKUP(A8,'[2]BALANCE 31 01 2019'!$A:$G,7,FALSE),0)</f>
        <v>-3217397.13</v>
      </c>
    </row>
    <row r="9" spans="1:3" x14ac:dyDescent="0.25">
      <c r="A9" s="120" t="s">
        <v>3847</v>
      </c>
      <c r="B9" s="120" t="s">
        <v>3848</v>
      </c>
      <c r="C9" s="121">
        <f>[2]ER!B30</f>
        <v>62474.649999999121</v>
      </c>
    </row>
    <row r="10" spans="1:3" x14ac:dyDescent="0.25">
      <c r="A10" s="118" t="s">
        <v>1398</v>
      </c>
      <c r="B10" s="118" t="s">
        <v>566</v>
      </c>
      <c r="C10" s="119">
        <f>IFERROR(VLOOKUP(A10,'[2]BALANCE 31 01 2019'!$A:$G,7,FALSE),0)</f>
        <v>595538.5</v>
      </c>
    </row>
    <row r="11" spans="1:3" x14ac:dyDescent="0.25">
      <c r="A11" s="118" t="s">
        <v>3327</v>
      </c>
      <c r="B11" s="118" t="s">
        <v>3643</v>
      </c>
      <c r="C11" s="119">
        <f>IFERROR(VLOOKUP(A11,'[2]BALANCE 31 01 2019'!$A:$G,7,FALSE),0)</f>
        <v>812.69</v>
      </c>
    </row>
    <row r="12" spans="1:3" x14ac:dyDescent="0.25">
      <c r="A12" s="118"/>
      <c r="B12" s="118" t="s">
        <v>3849</v>
      </c>
      <c r="C12" s="122">
        <f>SUM(C5:C11)</f>
        <v>24670373.050000001</v>
      </c>
    </row>
    <row r="14" spans="1:3" x14ac:dyDescent="0.25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3.2" x14ac:dyDescent="0.25"/>
  <cols>
    <col min="1" max="1" width="27.33203125" customWidth="1"/>
    <col min="2" max="2" width="43.5546875" customWidth="1"/>
    <col min="3" max="3" width="15.33203125" style="16" customWidth="1"/>
    <col min="4" max="4" width="24" hidden="1" customWidth="1"/>
    <col min="5" max="5" width="16.88671875" customWidth="1"/>
    <col min="6" max="6" width="13.88671875" bestFit="1" customWidth="1"/>
    <col min="7" max="7" width="19.5546875" customWidth="1"/>
  </cols>
  <sheetData>
    <row r="2" spans="1:7" x14ac:dyDescent="0.25">
      <c r="C2" s="25">
        <v>42400</v>
      </c>
    </row>
    <row r="3" spans="1:7" x14ac:dyDescent="0.25">
      <c r="E3" s="17" t="s">
        <v>3450</v>
      </c>
      <c r="F3" s="17" t="s">
        <v>3451</v>
      </c>
      <c r="G3" s="17" t="s">
        <v>3452</v>
      </c>
    </row>
    <row r="4" spans="1:7" x14ac:dyDescent="0.25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5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5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4" x14ac:dyDescent="0.3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5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5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5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5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5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5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5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5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4" x14ac:dyDescent="0.3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5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5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5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5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5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4" x14ac:dyDescent="0.3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5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4" x14ac:dyDescent="0.3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5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5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5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5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5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5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5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5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5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5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5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5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5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4" x14ac:dyDescent="0.3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5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5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5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5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5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5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5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5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5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5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5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5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5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5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5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5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5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5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5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5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5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5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5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5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5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5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5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5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5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5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5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5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5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5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5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5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5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5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5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5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5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5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5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5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5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5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5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5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5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5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5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5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5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5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5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5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5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5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5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5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5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5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5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5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5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5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5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5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5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5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5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5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5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5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5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5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5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5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5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5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5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5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5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5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5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5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5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5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5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5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5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5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5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5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5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5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5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5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5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5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5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5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5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5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5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5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5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5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5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5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5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5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5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5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5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5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5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5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5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5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5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5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5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5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5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5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3.2" x14ac:dyDescent="0.25"/>
  <cols>
    <col min="1" max="1" width="28.44140625" customWidth="1"/>
    <col min="2" max="2" width="38.44140625" customWidth="1"/>
    <col min="3" max="3" width="17.5546875" style="16" customWidth="1"/>
    <col min="4" max="4" width="21" style="16" customWidth="1"/>
    <col min="5" max="5" width="16.88671875" customWidth="1"/>
  </cols>
  <sheetData>
    <row r="2" spans="1:5" x14ac:dyDescent="0.25">
      <c r="C2" s="31">
        <v>42400</v>
      </c>
      <c r="D2" s="31">
        <v>42369</v>
      </c>
    </row>
    <row r="3" spans="1:5" x14ac:dyDescent="0.25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5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5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5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5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5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5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5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5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5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5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5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5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5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5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5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5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5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5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5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5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5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5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5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5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5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5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5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5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5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5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5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5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5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5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5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5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5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5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5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5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5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5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5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5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5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5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5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5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5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5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5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5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5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5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5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5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5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5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5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5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5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5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5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5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5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5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5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5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5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5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5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5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5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5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5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5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5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5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5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5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5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5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5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5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5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5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5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5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5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5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5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5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5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5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5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5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5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5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5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5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5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5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5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5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5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5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5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5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5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5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5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5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5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5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5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5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5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5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5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5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5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5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5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5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5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5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5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5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5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5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5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5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5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5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5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5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5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3.2" x14ac:dyDescent="0.25"/>
  <cols>
    <col min="1" max="1" width="24.5546875" customWidth="1"/>
    <col min="2" max="2" width="30.5546875" customWidth="1"/>
    <col min="3" max="3" width="12.88671875" style="16" bestFit="1" customWidth="1"/>
    <col min="4" max="4" width="16.109375" style="16" customWidth="1"/>
    <col min="5" max="5" width="12.88671875" style="32" bestFit="1" customWidth="1"/>
  </cols>
  <sheetData>
    <row r="1" spans="1:5" x14ac:dyDescent="0.25">
      <c r="C1" s="16">
        <v>42400</v>
      </c>
      <c r="D1" s="16">
        <v>42339</v>
      </c>
    </row>
    <row r="3" spans="1:5" ht="13.8" x14ac:dyDescent="0.3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7.6" x14ac:dyDescent="0.3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7.6" x14ac:dyDescent="0.3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ht="13.8" x14ac:dyDescent="0.3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7.6" x14ac:dyDescent="0.3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7.6" x14ac:dyDescent="0.3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7.6" x14ac:dyDescent="0.3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7.6" x14ac:dyDescent="0.3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7.6" x14ac:dyDescent="0.3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ht="13.8" x14ac:dyDescent="0.3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ht="13.8" x14ac:dyDescent="0.3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ht="13.8" x14ac:dyDescent="0.3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ht="13.8" x14ac:dyDescent="0.3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ht="13.8" x14ac:dyDescent="0.3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ht="13.8" x14ac:dyDescent="0.3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ht="13.8" x14ac:dyDescent="0.3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ht="13.8" x14ac:dyDescent="0.3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ht="13.8" x14ac:dyDescent="0.3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ht="13.8" x14ac:dyDescent="0.3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ht="13.8" x14ac:dyDescent="0.3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ht="13.8" x14ac:dyDescent="0.3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ht="13.8" x14ac:dyDescent="0.3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ht="13.8" x14ac:dyDescent="0.3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ht="13.8" x14ac:dyDescent="0.3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ht="13.8" x14ac:dyDescent="0.3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ht="13.8" x14ac:dyDescent="0.3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ht="13.8" x14ac:dyDescent="0.3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ht="13.8" x14ac:dyDescent="0.3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ht="13.8" x14ac:dyDescent="0.3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ht="13.8" x14ac:dyDescent="0.3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ht="13.8" x14ac:dyDescent="0.3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ht="13.8" x14ac:dyDescent="0.3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ht="13.8" x14ac:dyDescent="0.3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ht="13.8" x14ac:dyDescent="0.3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ht="13.8" x14ac:dyDescent="0.3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ht="13.8" x14ac:dyDescent="0.3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ht="13.8" x14ac:dyDescent="0.3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ht="13.8" x14ac:dyDescent="0.3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ht="13.8" x14ac:dyDescent="0.3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ht="13.8" x14ac:dyDescent="0.3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7.6" x14ac:dyDescent="0.3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7.6" x14ac:dyDescent="0.3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7.6" x14ac:dyDescent="0.3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7.6" x14ac:dyDescent="0.3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7.6" x14ac:dyDescent="0.3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7.6" x14ac:dyDescent="0.3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7.6" x14ac:dyDescent="0.3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ht="13.8" x14ac:dyDescent="0.3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ht="13.8" x14ac:dyDescent="0.3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ht="13.8" x14ac:dyDescent="0.3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ht="13.8" x14ac:dyDescent="0.3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ht="13.8" x14ac:dyDescent="0.3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ht="13.8" x14ac:dyDescent="0.3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ht="13.8" x14ac:dyDescent="0.3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ht="13.8" x14ac:dyDescent="0.3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ht="13.8" x14ac:dyDescent="0.3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ht="13.8" x14ac:dyDescent="0.3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ht="13.8" x14ac:dyDescent="0.3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ht="13.8" x14ac:dyDescent="0.3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ht="13.8" x14ac:dyDescent="0.3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ht="13.8" x14ac:dyDescent="0.3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ht="13.8" x14ac:dyDescent="0.3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7.6" x14ac:dyDescent="0.3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ht="13.8" x14ac:dyDescent="0.3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ht="13.8" x14ac:dyDescent="0.3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ht="13.8" x14ac:dyDescent="0.3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ht="13.8" x14ac:dyDescent="0.3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ht="13.8" x14ac:dyDescent="0.3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ht="13.8" x14ac:dyDescent="0.3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ht="13.8" x14ac:dyDescent="0.3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ht="13.8" x14ac:dyDescent="0.3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ht="13.8" x14ac:dyDescent="0.3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ht="13.8" x14ac:dyDescent="0.3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ht="13.8" x14ac:dyDescent="0.3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ht="13.8" x14ac:dyDescent="0.3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ht="13.8" x14ac:dyDescent="0.3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ht="13.8" x14ac:dyDescent="0.3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7.6" x14ac:dyDescent="0.3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ht="13.8" x14ac:dyDescent="0.3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ht="13.8" x14ac:dyDescent="0.3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ht="13.8" x14ac:dyDescent="0.3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ht="13.8" x14ac:dyDescent="0.3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ht="13.8" x14ac:dyDescent="0.3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ht="13.8" x14ac:dyDescent="0.3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ht="13.8" x14ac:dyDescent="0.3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ht="13.8" x14ac:dyDescent="0.3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ht="13.8" x14ac:dyDescent="0.3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ht="13.8" x14ac:dyDescent="0.3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ht="13.8" x14ac:dyDescent="0.3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7.6" x14ac:dyDescent="0.3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7.6" x14ac:dyDescent="0.3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7.6" x14ac:dyDescent="0.3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ht="27.6" x14ac:dyDescent="0.3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7.6" x14ac:dyDescent="0.3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ht="13.8" x14ac:dyDescent="0.3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ht="13.8" x14ac:dyDescent="0.3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ht="13.8" x14ac:dyDescent="0.3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7.6" x14ac:dyDescent="0.3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ht="13.8" x14ac:dyDescent="0.3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ht="13.8" x14ac:dyDescent="0.3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ht="13.8" x14ac:dyDescent="0.3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ht="13.8" x14ac:dyDescent="0.3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ht="13.8" x14ac:dyDescent="0.3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ht="13.8" x14ac:dyDescent="0.3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ht="13.8" x14ac:dyDescent="0.3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ht="13.8" x14ac:dyDescent="0.3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ht="13.8" x14ac:dyDescent="0.3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7.6" x14ac:dyDescent="0.3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ht="13.8" x14ac:dyDescent="0.3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ht="13.8" x14ac:dyDescent="0.3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ht="13.8" x14ac:dyDescent="0.3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ht="13.8" x14ac:dyDescent="0.3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ht="13.8" x14ac:dyDescent="0.3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ht="13.8" x14ac:dyDescent="0.3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ht="13.8" x14ac:dyDescent="0.3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ht="13.8" x14ac:dyDescent="0.3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ht="13.8" x14ac:dyDescent="0.3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ht="13.8" x14ac:dyDescent="0.3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ht="13.8" x14ac:dyDescent="0.3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ht="13.8" x14ac:dyDescent="0.3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ht="13.8" x14ac:dyDescent="0.3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ht="13.8" x14ac:dyDescent="0.3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ht="13.8" x14ac:dyDescent="0.3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ht="13.8" x14ac:dyDescent="0.3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ht="13.8" x14ac:dyDescent="0.3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ht="13.8" x14ac:dyDescent="0.3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ht="13.8" x14ac:dyDescent="0.3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ht="13.8" x14ac:dyDescent="0.3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ht="13.8" x14ac:dyDescent="0.3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ht="13.8" x14ac:dyDescent="0.3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ht="13.8" x14ac:dyDescent="0.3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ht="13.8" x14ac:dyDescent="0.3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ht="13.8" x14ac:dyDescent="0.3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ht="13.8" x14ac:dyDescent="0.3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ht="13.8" x14ac:dyDescent="0.3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ht="13.8" x14ac:dyDescent="0.3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ht="13.8" x14ac:dyDescent="0.3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ht="13.8" x14ac:dyDescent="0.3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ht="13.8" x14ac:dyDescent="0.3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ht="13.8" x14ac:dyDescent="0.3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ht="13.8" x14ac:dyDescent="0.3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7.6" x14ac:dyDescent="0.3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3.2" x14ac:dyDescent="0.25"/>
  <cols>
    <col min="1" max="1" width="31.6640625" customWidth="1"/>
    <col min="2" max="2" width="26.33203125" customWidth="1"/>
    <col min="4" max="4" width="2.33203125" customWidth="1"/>
    <col min="5" max="5" width="18.88671875" style="16" customWidth="1"/>
    <col min="6" max="6" width="15.88671875" style="16" customWidth="1"/>
    <col min="7" max="7" width="27.33203125" customWidth="1"/>
  </cols>
  <sheetData>
    <row r="3" spans="1:8" ht="13.8" thickBot="1" x14ac:dyDescent="0.3">
      <c r="A3" s="17" t="s">
        <v>3459</v>
      </c>
    </row>
    <row r="4" spans="1:8" x14ac:dyDescent="0.25">
      <c r="A4" s="36"/>
      <c r="B4" s="37"/>
      <c r="C4" s="37"/>
      <c r="D4" s="37"/>
      <c r="E4" s="38"/>
      <c r="F4" s="38"/>
      <c r="G4" s="37"/>
      <c r="H4" s="39"/>
    </row>
    <row r="5" spans="1:8" x14ac:dyDescent="0.25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5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5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5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5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5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5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5">
      <c r="A12" s="44"/>
      <c r="B12" s="41"/>
      <c r="C12" s="41"/>
      <c r="D12" s="41"/>
      <c r="E12" s="42"/>
      <c r="F12" s="42"/>
      <c r="G12" s="41"/>
      <c r="H12" s="43"/>
    </row>
    <row r="13" spans="1:8" x14ac:dyDescent="0.25">
      <c r="A13" s="44"/>
      <c r="B13" s="41"/>
      <c r="C13" s="41"/>
      <c r="D13" s="41"/>
      <c r="E13" s="42"/>
      <c r="F13" s="42"/>
      <c r="G13" s="41"/>
      <c r="H13" s="43"/>
    </row>
    <row r="14" spans="1:8" ht="13.8" thickBot="1" x14ac:dyDescent="0.3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3.2" x14ac:dyDescent="0.25"/>
  <cols>
    <col min="1" max="1" width="21.88671875" customWidth="1"/>
    <col min="2" max="2" width="4.6640625" customWidth="1"/>
    <col min="3" max="3" width="41" customWidth="1"/>
    <col min="4" max="4" width="4.5546875" customWidth="1"/>
    <col min="5" max="5" width="19.6640625" style="16" customWidth="1"/>
    <col min="6" max="6" width="21.88671875" style="16" customWidth="1"/>
    <col min="7" max="7" width="16.88671875" style="16" customWidth="1"/>
    <col min="8" max="13" width="35.5546875" style="16" customWidth="1"/>
  </cols>
  <sheetData>
    <row r="1" spans="1:7" x14ac:dyDescent="0.25">
      <c r="A1" t="s">
        <v>3701</v>
      </c>
      <c r="E1" s="16" t="s">
        <v>3839</v>
      </c>
    </row>
    <row r="2" spans="1:7" x14ac:dyDescent="0.25">
      <c r="A2" t="s">
        <v>3310</v>
      </c>
    </row>
    <row r="3" spans="1:7" x14ac:dyDescent="0.25">
      <c r="A3" t="s">
        <v>3311</v>
      </c>
    </row>
    <row r="4" spans="1:7" x14ac:dyDescent="0.25">
      <c r="A4" t="s">
        <v>3361</v>
      </c>
    </row>
    <row r="6" spans="1:7" ht="14.4" x14ac:dyDescent="0.3">
      <c r="E6" s="16" t="s">
        <v>3312</v>
      </c>
      <c r="F6" s="80"/>
    </row>
    <row r="7" spans="1:7" ht="14.4" x14ac:dyDescent="0.3">
      <c r="A7" t="s">
        <v>13</v>
      </c>
      <c r="B7" t="s">
        <v>3313</v>
      </c>
      <c r="C7" t="s">
        <v>14</v>
      </c>
      <c r="E7" s="16">
        <v>1</v>
      </c>
      <c r="F7" s="80">
        <v>2</v>
      </c>
      <c r="G7" s="81" t="s">
        <v>3840</v>
      </c>
    </row>
    <row r="8" spans="1:7" hidden="1" x14ac:dyDescent="0.25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5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5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5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5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5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5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5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5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5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5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5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5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5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5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5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5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5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5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5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5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5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5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5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5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5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5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5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5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5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5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5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5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5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5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5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5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5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5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5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5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5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5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5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5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5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5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5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5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5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5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5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5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5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5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5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5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5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5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5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5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5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5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5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5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5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5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5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5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5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5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5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5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5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5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5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5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5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5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5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5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5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5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5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5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5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5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5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5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5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5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5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5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5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5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5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5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5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5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5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5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5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5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5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5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5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5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5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5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5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5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5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5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5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5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5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5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5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5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5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5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5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5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5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5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5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5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5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5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5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5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5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5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5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5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5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5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5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5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5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5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5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5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5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5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5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5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5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5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5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5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5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5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5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5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5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5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5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5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5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5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5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5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5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5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5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5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5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5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5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5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5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5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5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5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5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5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5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5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5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5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5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5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5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5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5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5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5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5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5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5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5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5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5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5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5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5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5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5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5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5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5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5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5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5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5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5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5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5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5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5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5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5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5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5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5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5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5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5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5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5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5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5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5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5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5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5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5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5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5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5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5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5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5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5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5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5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5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5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5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5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5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5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5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5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5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5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5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5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5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5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5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5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5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5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5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5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5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5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5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5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5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5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5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5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5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5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5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5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5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5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5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5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5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5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5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5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5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5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5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5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5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5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5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5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5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5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5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5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5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5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5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5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5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5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5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5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5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5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5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5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5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5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5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5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5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5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5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5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5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5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5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5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5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5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5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5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5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5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5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5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5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5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5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5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5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5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5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5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5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5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5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5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5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5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5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5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5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5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5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5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5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5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5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5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5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5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5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5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5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5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5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5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5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5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5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5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5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5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5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5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5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5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5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5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5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5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5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5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5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5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5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5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5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5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5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5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5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5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5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5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5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5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5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5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5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5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5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5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5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5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5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5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5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5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5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5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5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5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5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5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5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5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5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5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5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5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5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5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5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5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5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5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5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5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5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5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5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5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5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5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5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5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5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5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5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5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5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5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5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5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5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5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5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5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5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5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5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5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5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5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5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5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5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5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5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5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5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5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5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5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5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5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5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5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5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5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5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5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5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5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5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5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5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5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5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5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5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5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5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5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5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5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5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5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5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5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5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5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5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5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5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5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5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5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5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5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5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5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5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5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5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5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5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5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5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5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5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5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5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5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5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5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5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5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5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5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5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5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5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5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5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5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5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5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5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5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5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5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5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5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5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5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5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5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5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5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5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5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5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5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5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5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5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5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5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5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5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5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5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5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5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5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5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5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5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5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5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5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5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5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5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5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5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5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5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5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5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5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5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5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5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5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5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5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5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5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5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5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5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5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5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5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5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5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5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5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5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5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5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5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5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5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5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5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5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5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5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5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5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5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5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5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5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5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5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5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5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5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5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5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5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5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5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5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5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5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5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5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5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5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5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5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5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5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5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5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5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5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5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5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5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5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5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5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5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5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5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5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5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5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5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5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5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5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5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5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5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5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5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5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5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5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5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5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5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5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5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5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5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5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5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5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5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5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5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5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5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5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5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5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5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5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5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5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5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5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5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5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5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5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5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5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5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5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5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5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5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5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5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5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5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5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5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5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5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5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5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5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5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5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5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5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5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5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5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5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5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5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5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5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5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5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5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5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5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5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5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5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5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5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5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5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5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5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5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5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5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5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5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5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5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5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5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5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5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5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5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5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5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5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5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5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5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5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5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5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5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5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5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5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5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5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5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5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5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5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5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5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5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5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5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5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5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5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5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5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5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5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5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5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5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5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5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5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5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5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5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5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5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5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5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5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5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5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5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5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5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5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5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5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5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5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5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5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5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5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5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5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5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5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5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5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5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5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5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5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5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5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5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5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5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5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5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5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5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5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5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5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5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5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5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5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5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5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5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5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5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5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5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5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5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5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5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5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5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5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5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5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5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5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5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5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5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5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5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5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5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5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5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5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5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5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5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5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5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5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5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5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5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5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5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5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5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5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5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5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5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5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5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5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5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5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5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5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5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5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5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5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5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5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5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5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5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5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5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5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5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5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5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5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5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5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5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5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5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5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5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5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5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5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5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5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5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5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5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5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5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5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5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5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5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5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5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5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5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5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5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5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5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5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5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5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5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5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5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5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5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5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5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5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5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5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5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5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5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5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5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5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5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5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5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5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5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5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5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5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5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5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5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5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5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5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5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5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5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5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5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5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5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5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5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5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5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5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5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5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5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5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5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5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5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5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5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5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5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5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5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5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5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5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5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5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5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5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5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5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5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5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5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5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5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5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5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5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5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5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5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5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5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5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5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5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5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5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5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5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5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5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5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5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5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5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5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5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5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5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5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5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5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5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5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5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5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5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5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5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5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5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5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5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5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5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5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5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5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5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5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5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5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5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5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5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5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5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5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5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5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5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5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5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5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5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5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5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5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5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5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5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5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5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5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5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5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5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5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5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5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5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5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5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5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5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5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5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5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5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5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5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5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5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5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5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5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5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5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5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5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5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5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5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5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5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5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5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5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5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5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5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5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5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5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5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5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5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5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5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5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5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5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5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5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5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5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5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5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5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5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5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5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5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5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5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5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5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5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5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5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5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5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5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5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5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5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5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5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5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5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5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5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5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5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5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5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5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5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5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5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5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5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5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5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5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5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5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5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5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5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5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5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5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5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5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5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5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5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5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5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5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5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5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5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5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5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5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5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5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5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5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5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5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5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5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5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5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5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5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5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5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5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5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5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5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5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5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5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5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5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5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5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5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5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5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5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5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5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5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5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5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5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5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5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5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5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5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5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5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5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5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5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5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5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5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5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5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5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5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5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5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5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5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5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5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5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5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5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5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5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5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5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5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5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5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5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5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5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5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5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5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5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5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5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5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5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5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5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5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5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5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5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5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5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5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5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5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5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5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5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5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5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5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5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5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5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5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5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5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5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5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5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5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5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5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5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5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5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5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5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5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5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5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5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5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5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5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5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5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5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5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5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5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5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5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5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5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5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5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5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5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5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5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5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5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5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5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5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5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5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5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5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5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5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5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5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5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5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5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5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5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5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5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5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5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5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5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5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5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5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5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5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5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5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5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5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5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5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5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5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5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5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5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5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5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5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5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5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5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5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5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5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5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5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5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5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5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5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5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5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5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5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5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5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5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5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5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5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5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5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5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5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5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5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5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5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5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5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5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5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5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5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5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5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5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5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5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5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5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5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5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5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5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5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5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5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5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5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5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5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5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5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5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5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5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5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5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5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5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5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5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5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5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5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5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5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5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5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5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5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5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5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5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5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5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5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5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5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5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5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5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5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5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5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5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5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5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5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5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5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5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5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5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5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5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5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5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5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5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5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5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5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5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5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5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5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5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5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5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5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5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5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5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5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5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5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5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5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5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5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5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5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5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5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5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5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5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5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5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5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5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5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5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5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5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5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5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5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5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5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5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5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5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5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5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5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5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5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5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5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5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5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5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5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5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5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5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5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5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5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5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5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5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5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5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5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5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5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5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5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5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5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5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5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5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5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5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5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5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5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5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5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5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5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5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5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5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5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5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5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5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5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5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5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5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5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5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5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5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5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5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5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5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5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5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5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5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5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5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5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5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5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5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5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5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5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5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5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5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5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5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5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5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5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5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5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5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5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5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5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5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5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5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5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5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5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5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5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5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5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5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5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5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5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5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5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5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5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5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5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5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5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5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5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5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5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5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5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5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5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5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5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5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5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5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5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5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5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5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5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5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5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5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5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5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5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5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5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5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5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5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5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5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5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5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5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5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5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5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5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5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5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5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5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5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5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5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5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5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5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5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5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5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5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5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5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5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5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5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5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5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5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5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5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5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5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5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5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5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5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5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5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5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5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5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5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5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5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5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5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5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5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5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5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5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5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5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5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5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5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5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5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5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5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5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5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5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5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5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5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5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5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5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5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5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5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5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5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5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5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5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5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5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5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5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5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5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5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5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5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5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5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5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5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5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5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5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5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5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5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5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5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5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5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5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5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5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5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5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5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5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5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5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5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5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5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5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5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5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5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5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5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5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5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5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5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5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5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5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5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5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5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5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5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5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5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5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5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5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5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5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5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5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5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5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5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5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5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5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5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5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5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5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5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5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5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5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5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5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5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5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5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5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5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5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5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5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5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5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5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5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5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5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5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5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5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5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5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5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5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5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5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5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5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5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5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5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5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5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5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5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5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5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5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5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5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5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5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5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5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5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5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5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5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5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5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5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5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5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5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5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5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5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5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5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5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5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5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5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5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5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5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5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5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5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5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5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5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5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5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5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5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5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5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5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5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5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5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5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5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5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5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5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5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5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5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5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5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5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5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5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5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5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5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5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5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5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5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5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5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5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5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5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5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5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5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5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5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5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5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5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5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5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5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5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5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5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5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5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5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5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5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5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5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5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5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5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5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5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5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5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5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5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5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5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5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5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5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5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5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5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5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5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5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5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5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5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5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5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5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5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5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5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5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5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5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5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5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5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5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5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5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5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5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5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5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5">
      <c r="A1962" t="s">
        <v>496</v>
      </c>
      <c r="B1962" t="s">
        <v>16</v>
      </c>
      <c r="C1962" t="s">
        <v>497</v>
      </c>
      <c r="E1962" s="16">
        <v>0</v>
      </c>
      <c r="F1962" s="77">
        <v>0</v>
      </c>
      <c r="G1962" s="16">
        <f t="shared" si="34"/>
        <v>0</v>
      </c>
    </row>
    <row r="1963" spans="1:7" hidden="1" x14ac:dyDescent="0.25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5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5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5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5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5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5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5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5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5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5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5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5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5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5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5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5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5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5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5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5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5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5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5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5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5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5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5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5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5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5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5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5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5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5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5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5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5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5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5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5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5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5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5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5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5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5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5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5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5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5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5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5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5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5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5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5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5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5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5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5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5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5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5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5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5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5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5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5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5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5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5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5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5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5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5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5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5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5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5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5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5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5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5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5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5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5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5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5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5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5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5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5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5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5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5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5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5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5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5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5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5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5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5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5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5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5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5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5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5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5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5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5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5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5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5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5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5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5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5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5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5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5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5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5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5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5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5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5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5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5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5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5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5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5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5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5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5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5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5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5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5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5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5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5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5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5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5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5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5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5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5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5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5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5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5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5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5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5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5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5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5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5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5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5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5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5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5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5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5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5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5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5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5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5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5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5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5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5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5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5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5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5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5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5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5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5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5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5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5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5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5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5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5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5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5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5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5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5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5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5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5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5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5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5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5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5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5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5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5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5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5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5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5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5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5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5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5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5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5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5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5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5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5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5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5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5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5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5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5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5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5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5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5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5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5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5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5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5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5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5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5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5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5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5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5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5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5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5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5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5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5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5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5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5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5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5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5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5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5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5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5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5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5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5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5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5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5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5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5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5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5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5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5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5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5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5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5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5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5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5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5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5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5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5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5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5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5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5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5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5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5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5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5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5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5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5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5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5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5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5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5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5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5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5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5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5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5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5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5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5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5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5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5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5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5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5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5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5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5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5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5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5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5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5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5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5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5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5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5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5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5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5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5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5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5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5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5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5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5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5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5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5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5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5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5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5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5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5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5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5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5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5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5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5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5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5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5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5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5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5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5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5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5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5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5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5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5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5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5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5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5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5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5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5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5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5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5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5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5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5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5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5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5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5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5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5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5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5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5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5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5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5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5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5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5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5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5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5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5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5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5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5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5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5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5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5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5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5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5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5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5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5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5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5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5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5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5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5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5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5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5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5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5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5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5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5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5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5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5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5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5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5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5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5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5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5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5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5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5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5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5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5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5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5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5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5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5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5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5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5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5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5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5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5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5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5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5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5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5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5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5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5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5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5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5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5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5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5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5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5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5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5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5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5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5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5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5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5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5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5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5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5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5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5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5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5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5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5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5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5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5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5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5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5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5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5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5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5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5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5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5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5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5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5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5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5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5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5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5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5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5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5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5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5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5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5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5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5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5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5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5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5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5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5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5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5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5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5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5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5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5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5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5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5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5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5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5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5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5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5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5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5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5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5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5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5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5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5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5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5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5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5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5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5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5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5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5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5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5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5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5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5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5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5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5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5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5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5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5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5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5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5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5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5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5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5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5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5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5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5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5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5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5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5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5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5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5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5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5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5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5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5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5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5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5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5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5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5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5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5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5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5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5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5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5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5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5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5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5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5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5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5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5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5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5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5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5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5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5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5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5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5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5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5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5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5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5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5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5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5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5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5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5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5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5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5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5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5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5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5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5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5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5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5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5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5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5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5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5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5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5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5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5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5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5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5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5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5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5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5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5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5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5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5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5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5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5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5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5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5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5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5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5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5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5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5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5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5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5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5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5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5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5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5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5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5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5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5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5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5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5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5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5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5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5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5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5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5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5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5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5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5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5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5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5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5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5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5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5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5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5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5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5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5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5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5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5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5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5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5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5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5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5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5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5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5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5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5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5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5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5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5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5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5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5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5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5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5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5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5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5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5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5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5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5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5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5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5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5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5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5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5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5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5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5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5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5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5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5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5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5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5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5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5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5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5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5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5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5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5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5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5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5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5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5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5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5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5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5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5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5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5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5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5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5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5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5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5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5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5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5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5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5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5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5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5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5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5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5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5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5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5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5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5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5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5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5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5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5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5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5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5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5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5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5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5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5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5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5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5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5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5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5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5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5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5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5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5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5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5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5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5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5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5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5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5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5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5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5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5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5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5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5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5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5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5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5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5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5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5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5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5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5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5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5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5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5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5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5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5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5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5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5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5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5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5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5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5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5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5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5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5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5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5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5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5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5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5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5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5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5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5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5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5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5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5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5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5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5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5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5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5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5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5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5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5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5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5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5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5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5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5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5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5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5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5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5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5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5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5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5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5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5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5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5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5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5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5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5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5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5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5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5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5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5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5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5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5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5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5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5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5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5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5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5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5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5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5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5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5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5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5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5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5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5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5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5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5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5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5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5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5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5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5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5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5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5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5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5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5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5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5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5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5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5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5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5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5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5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5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5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5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5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5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5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5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5">
      <c r="A2940" t="s">
        <v>3009</v>
      </c>
      <c r="B2940" t="s">
        <v>16</v>
      </c>
      <c r="C2940" t="s">
        <v>3010</v>
      </c>
      <c r="E2940" s="16">
        <v>0</v>
      </c>
      <c r="F2940" s="78">
        <v>0</v>
      </c>
      <c r="G2940" s="16">
        <f t="shared" si="49"/>
        <v>0</v>
      </c>
    </row>
    <row r="2941" spans="1:7" hidden="1" x14ac:dyDescent="0.25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5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5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5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5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5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5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5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5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5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5">
      <c r="A2951" t="s">
        <v>3026</v>
      </c>
      <c r="B2951" t="s">
        <v>12</v>
      </c>
      <c r="C2951" t="s">
        <v>3027</v>
      </c>
      <c r="E2951" s="16">
        <v>3004.34</v>
      </c>
      <c r="F2951" s="79">
        <v>-156.27000000000001</v>
      </c>
      <c r="G2951" s="16">
        <f t="shared" si="49"/>
        <v>3160.61</v>
      </c>
    </row>
    <row r="2952" spans="1:7" hidden="1" x14ac:dyDescent="0.25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5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5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5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5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5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5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5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5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5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5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5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5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5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5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5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5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5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5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5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5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5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5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5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5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5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5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5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5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5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5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5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5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5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5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5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5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5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5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5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5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5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5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5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5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5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5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5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5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5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5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5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5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5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5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5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5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5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5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5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5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5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5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5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5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5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5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5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5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5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5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5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5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5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5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5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5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Hoja6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Coreas</cp:lastModifiedBy>
  <cp:lastPrinted>2020-01-24T18:14:00Z</cp:lastPrinted>
  <dcterms:created xsi:type="dcterms:W3CDTF">2010-07-07T18:45:06Z</dcterms:created>
  <dcterms:modified xsi:type="dcterms:W3CDTF">2021-02-27T03:59:03Z</dcterms:modified>
</cp:coreProperties>
</file>