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13_ncr:1_{E97FE09F-E02D-4D42-92E6-948874CCCC85}" xr6:coauthVersionLast="46" xr6:coauthVersionMax="46" xr10:uidLastSave="{00000000-0000-0000-0000-000000000000}"/>
  <bookViews>
    <workbookView xWindow="-120" yWindow="-120" windowWidth="20730" windowHeight="11160" xr2:uid="{6A2F2D7A-E757-49D6-B1A5-D3E8447030E3}"/>
  </bookViews>
  <sheets>
    <sheet name="BALANCE4  (BVES)" sheetId="1" r:id="rId1"/>
    <sheet name="EST.RESULTAD4  (BVES)" sheetId="2" r:id="rId2"/>
  </sheets>
  <externalReferences>
    <externalReference r:id="rId3"/>
  </externalReferences>
  <definedNames>
    <definedName name="_xlnm.Print_Area" localSheetId="0">'BALANCE4  (BVES)'!$A$1:$G$71</definedName>
    <definedName name="_xlnm.Print_Area" localSheetId="1">'EST.RESULTAD4  (BVES)'!$A$1:$G$51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G34" i="2"/>
  <c r="C32" i="2"/>
  <c r="G31" i="2"/>
  <c r="C27" i="2"/>
  <c r="G28" i="2"/>
  <c r="C23" i="2"/>
  <c r="G22" i="2"/>
  <c r="G18" i="2"/>
  <c r="C17" i="2"/>
  <c r="G14" i="2"/>
  <c r="C12" i="2"/>
  <c r="G9" i="2"/>
  <c r="C9" i="2"/>
  <c r="G5" i="2"/>
  <c r="C5" i="2"/>
  <c r="G63" i="1"/>
  <c r="C63" i="1"/>
  <c r="H70" i="1" s="1"/>
  <c r="C57" i="1"/>
  <c r="G57" i="1"/>
  <c r="E51" i="1"/>
  <c r="G50" i="1"/>
  <c r="G47" i="1"/>
  <c r="G44" i="1"/>
  <c r="G41" i="1"/>
  <c r="G37" i="1"/>
  <c r="C36" i="1"/>
  <c r="G34" i="1"/>
  <c r="C31" i="1"/>
  <c r="G31" i="1"/>
  <c r="G27" i="1"/>
  <c r="C28" i="1"/>
  <c r="G24" i="1"/>
  <c r="C22" i="1"/>
  <c r="G21" i="1"/>
  <c r="G17" i="1"/>
  <c r="C16" i="1"/>
  <c r="G11" i="1"/>
  <c r="C11" i="1"/>
  <c r="C7" i="1"/>
  <c r="G7" i="1"/>
  <c r="G39" i="1" l="1"/>
  <c r="G55" i="1" s="1"/>
  <c r="K64" i="1" s="1"/>
  <c r="C55" i="1"/>
  <c r="G54" i="1"/>
  <c r="C44" i="2"/>
  <c r="H64" i="1"/>
  <c r="H57" i="1"/>
  <c r="K66" i="1"/>
  <c r="G44" i="2"/>
  <c r="G45" i="2" l="1"/>
  <c r="E45" i="2" s="1"/>
  <c r="C45" i="2"/>
  <c r="A45" i="2" s="1"/>
  <c r="H55" i="1"/>
  <c r="C46" i="2" l="1"/>
  <c r="G46" i="2"/>
</calcChain>
</file>

<file path=xl/sharedStrings.xml><?xml version="1.0" encoding="utf-8"?>
<sst xmlns="http://schemas.openxmlformats.org/spreadsheetml/2006/main" count="163" uniqueCount="138">
  <si>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</si>
  <si>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</si>
  <si>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</si>
  <si>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</si>
  <si>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</si>
  <si>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</si>
  <si>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</si>
  <si>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</si>
  <si>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</si>
  <si>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</si>
  <si>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</si>
  <si>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</si>
  <si>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</si>
  <si>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</si>
  <si>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</si>
  <si>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</si>
  <si>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</si>
  <si>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DE RIESGOS EN CURSO DE VIDA COLECTIVO</t>
  </si>
  <si>
    <t>RENDIMIENTOS POR INVERSIONES</t>
  </si>
  <si>
    <t>SALUD Y HOSPITALIZACION</t>
  </si>
  <si>
    <t>ACCIDENTES PERSONALES</t>
  </si>
  <si>
    <t>PRESTAMOS</t>
  </si>
  <si>
    <t>A MAS DE UN AÑO PLAZO</t>
  </si>
  <si>
    <t>RESERVAS POR SINIESTROS</t>
  </si>
  <si>
    <t>VENCIDOS</t>
  </si>
  <si>
    <t>RESERVAS POR SINIESTROS REPORTADOS</t>
  </si>
  <si>
    <t>RENDIMIENTOS POR PRESTAMOS</t>
  </si>
  <si>
    <t>RESERVAS POR SINIESTROS NO REPORTADOS</t>
  </si>
  <si>
    <t>PROVISIONES POR PRESTAMOS ( CR )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</si>
  <si>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</si>
  <si>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</si>
  <si>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</si>
  <si>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</si>
  <si>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</si>
  <si>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CON INTERMEDIARIOS Y AGENTES</t>
  </si>
  <si>
    <t>PRIMAS VENCIDAS</t>
  </si>
  <si>
    <t>OBLIGACIONES CON AGENTES</t>
  </si>
  <si>
    <t>PROVISION POR PRIMAS POR COBRAR (CR)</t>
  </si>
  <si>
    <t>CUENTAS POR PAGAR</t>
  </si>
  <si>
    <t>SOCIEDADES DEUDORAS DE SEGUROS Y FIANZAS</t>
  </si>
  <si>
    <t>IMPUESTOS, CONTRIBUCIONES Y RETENCIONES</t>
  </si>
  <si>
    <t>CUENTA CORRIENTE POR SEGUROS Y FIANZAS</t>
  </si>
  <si>
    <t>OTRAS CUENTAS POR PAGAR</t>
  </si>
  <si>
    <t>INMUEBLES, MOBILIARIO Y EQUIPO</t>
  </si>
  <si>
    <t>REMUNERACIONES POR PAGAR</t>
  </si>
  <si>
    <t>INMUEBLES</t>
  </si>
  <si>
    <t>AGUINALDOS Y BONIFICACIONES</t>
  </si>
  <si>
    <t>MOBILIARIO Y EQUIPO</t>
  </si>
  <si>
    <t>DEPRECIACION ACUMULADA MOBILIARIO Y EQUIPO</t>
  </si>
  <si>
    <t>PROVISIONES</t>
  </si>
  <si>
    <t>PROVISION POR OBLIGACIONES LABORALES</t>
  </si>
  <si>
    <t>OTROS ACTIVOS</t>
  </si>
  <si>
    <t>PAGOS ANTICIPADOS Y CARGOS DIFERIDOS</t>
  </si>
  <si>
    <t xml:space="preserve">OTROS PASIVOS </t>
  </si>
  <si>
    <t>CUENTAS POR COBRAR DIVERSAS</t>
  </si>
  <si>
    <t>INGRESOS DIFERIDOS</t>
  </si>
  <si>
    <t>IMPUESTO SOBRE LA RENTA POR LIQUIDAR</t>
  </si>
  <si>
    <t>TOTAL PASIVO</t>
  </si>
  <si>
    <t>PROVISIONES DE OTROS ACTIVOS (CR)</t>
  </si>
  <si>
    <t>PATRIMONIO</t>
  </si>
  <si>
    <t>CAPITAL SOCIAL</t>
  </si>
  <si>
    <t>CAPITAL PAGADO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</si>
  <si>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</si>
  <si>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</si>
  <si>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</si>
  <si>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</si>
  <si>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</si>
  <si>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</si>
  <si>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</si>
  <si>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</si>
  <si>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</si>
  <si>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</si>
  <si>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</si>
  <si>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</si>
  <si>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</si>
  <si>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</si>
  <si>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</si>
  <si>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</si>
  <si>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</si>
  <si>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</si>
  <si>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</si>
  <si>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</si>
  <si>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</si>
  <si>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</si>
  <si>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</si>
  <si>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</si>
  <si>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</si>
  <si>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</si>
  <si>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</si>
  <si>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</si>
  <si>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</si>
  <si>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</si>
  <si>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</si>
  <si>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</si>
  <si>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</si>
  <si>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</si>
  <si>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</si>
  <si>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</si>
  <si>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</si>
  <si>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</si>
  <si>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</si>
  <si>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</si>
  <si>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</si>
  <si>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</si>
  <si>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</si>
  <si>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</si>
  <si>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</si>
  <si>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</si>
  <si>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</si>
  <si>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</si>
  <si>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</si>
  <si>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</si>
  <si>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</si>
  <si>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</si>
  <si>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</si>
  <si>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</si>
  <si>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POR SALDOS A CARGO DE REASEGURADORES Y REAFIANZADORES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</si>
  <si>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</si>
  <si>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</si>
  <si>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</si>
  <si>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</si>
  <si>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</si>
  <si>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POR SERVICIOS RECIBIDOS DE TERCEROS</t>
  </si>
  <si>
    <t>EXTRAORDINARIOS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</si>
  <si>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</si>
  <si>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</si>
  <si>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</si>
  <si>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</si>
  <si>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</si>
  <si>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</si>
  <si>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</si>
  <si>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</si>
  <si>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</si>
  <si>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</si>
  <si>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</si>
  <si>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</si>
  <si>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ENERO 2021</t>
  </si>
  <si>
    <t>ESTADO DE PERDIDAS Y GANANCIAS DEL 01 DE ENERO AL 31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</si>
</sst>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2"/>
    <xf numFmtId="164" fontId="2" fillId="0" borderId="0" xfId="2" applyNumberFormat="1" applyFo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6" fillId="0" borderId="0" xfId="2" applyFont="1"/>
    <xf numFmtId="164" fontId="1" fillId="0" borderId="0" xfId="3" applyFont="1" applyFill="1"/>
    <xf numFmtId="164" fontId="1" fillId="0" borderId="0" xfId="2" applyNumberFormat="1"/>
    <xf numFmtId="164" fontId="1" fillId="0" borderId="0" xfId="3" applyFill="1" applyBorder="1"/>
    <xf numFmtId="164" fontId="1" fillId="0" borderId="0" xfId="3" applyFill="1"/>
    <xf numFmtId="164" fontId="1" fillId="0" borderId="2" xfId="3" applyFill="1" applyBorder="1"/>
    <xf numFmtId="164" fontId="1" fillId="0" borderId="2" xfId="3" applyFont="1" applyFill="1" applyBorder="1"/>
    <xf numFmtId="164" fontId="1" fillId="0" borderId="0" xfId="3" applyFont="1" applyFill="1" applyBorder="1"/>
    <xf numFmtId="0" fontId="7" fillId="0" borderId="0" xfId="2" applyFont="1"/>
    <xf numFmtId="4" fontId="1" fillId="0" borderId="0" xfId="2" applyNumberFormat="1"/>
    <xf numFmtId="164" fontId="8" fillId="0" borderId="0" xfId="3" applyFont="1" applyFill="1"/>
    <xf numFmtId="164" fontId="8" fillId="0" borderId="0" xfId="3" applyFont="1" applyFill="1" applyBorder="1"/>
    <xf numFmtId="0" fontId="6" fillId="0" borderId="0" xfId="2" applyFont="1" applyAlignment="1">
      <alignment horizontal="left"/>
    </xf>
    <xf numFmtId="165" fontId="1" fillId="0" borderId="0" xfId="2" applyNumberFormat="1"/>
    <xf numFmtId="4" fontId="1" fillId="0" borderId="2" xfId="2" applyNumberFormat="1" applyBorder="1"/>
    <xf numFmtId="0" fontId="1" fillId="0" borderId="0" xfId="2" applyAlignment="1">
      <alignment vertical="center"/>
    </xf>
    <xf numFmtId="164" fontId="1" fillId="0" borderId="2" xfId="2" applyNumberFormat="1" applyBorder="1"/>
    <xf numFmtId="164" fontId="1" fillId="2" borderId="2" xfId="3" applyFont="1" applyFill="1" applyBorder="1"/>
    <xf numFmtId="0" fontId="1" fillId="0" borderId="0" xfId="2" applyAlignment="1">
      <alignment horizontal="left"/>
    </xf>
    <xf numFmtId="10" fontId="1" fillId="0" borderId="0" xfId="2" applyNumberFormat="1"/>
    <xf numFmtId="164" fontId="1" fillId="0" borderId="0" xfId="3" applyFont="1" applyFill="1" applyAlignment="1">
      <alignment vertical="center"/>
    </xf>
    <xf numFmtId="4" fontId="6" fillId="0" borderId="0" xfId="2" applyNumberFormat="1" applyFont="1"/>
    <xf numFmtId="164" fontId="1" fillId="0" borderId="0" xfId="2" applyNumberFormat="1" applyAlignment="1">
      <alignment vertical="center"/>
    </xf>
    <xf numFmtId="164" fontId="1" fillId="0" borderId="0" xfId="3" applyFill="1" applyAlignment="1">
      <alignment vertical="center"/>
    </xf>
    <xf numFmtId="164" fontId="4" fillId="0" borderId="0" xfId="2" applyNumberFormat="1" applyFont="1"/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1" fontId="1" fillId="0" borderId="0" xfId="2" applyNumberFormat="1"/>
    <xf numFmtId="164" fontId="4" fillId="0" borderId="0" xfId="3" applyFont="1" applyFill="1" applyBorder="1"/>
    <xf numFmtId="164" fontId="4" fillId="0" borderId="3" xfId="3" applyFont="1" applyFill="1" applyBorder="1" applyAlignment="1">
      <alignment vertical="center" wrapText="1"/>
    </xf>
    <xf numFmtId="164" fontId="4" fillId="0" borderId="3" xfId="3" applyFont="1" applyFill="1" applyBorder="1" applyAlignment="1">
      <alignment horizontal="center" vertical="center" wrapText="1"/>
    </xf>
    <xf numFmtId="164" fontId="4" fillId="0" borderId="2" xfId="3" applyFont="1" applyFill="1" applyBorder="1"/>
    <xf numFmtId="49" fontId="6" fillId="0" borderId="0" xfId="2" applyNumberFormat="1" applyFont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3" applyFont="1"/>
    <xf numFmtId="164" fontId="4" fillId="0" borderId="0" xfId="3" applyFont="1" applyBorder="1"/>
    <xf numFmtId="164" fontId="1" fillId="0" borderId="0" xfId="3"/>
    <xf numFmtId="164" fontId="1" fillId="0" borderId="2" xfId="3" applyFont="1" applyBorder="1"/>
    <xf numFmtId="164" fontId="10" fillId="0" borderId="0" xfId="3" applyFont="1" applyBorder="1"/>
    <xf numFmtId="164" fontId="4" fillId="0" borderId="2" xfId="3" applyFont="1" applyBorder="1"/>
    <xf numFmtId="164" fontId="1" fillId="0" borderId="0" xfId="3" applyFont="1" applyBorder="1"/>
    <xf numFmtId="164" fontId="11" fillId="0" borderId="0" xfId="2" applyNumberFormat="1" applyFont="1"/>
    <xf numFmtId="1" fontId="1" fillId="0" borderId="0" xfId="2" applyNumberFormat="1" applyAlignment="1">
      <alignment wrapText="1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3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/>
    </xf>
    <xf numFmtId="0" fontId="5" fillId="0" borderId="1" xfId="2" applyFont="1" applyBorder="1" applyAlignment="1">
      <alignment horizontal="centerContinuous" vertical="center"/>
    </xf>
    <xf numFmtId="0" fontId="15" fillId="0" borderId="1" xfId="2" applyFont="1" applyBorder="1" applyAlignment="1">
      <alignment horizontal="centerContinuous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39" fontId="1" fillId="0" borderId="0" xfId="2" applyNumberFormat="1"/>
    <xf numFmtId="0" fontId="1" fillId="0" borderId="0" xfId="2" applyAlignment="1">
      <alignment wrapText="1"/>
    </xf>
    <xf numFmtId="0" fontId="16" fillId="0" borderId="0" xfId="2" applyFont="1" applyAlignment="1">
      <alignment wrapText="1"/>
    </xf>
    <xf numFmtId="39" fontId="1" fillId="0" borderId="2" xfId="2" applyNumberFormat="1" applyBorder="1"/>
    <xf numFmtId="4" fontId="1" fillId="0" borderId="0" xfId="3" applyNumberFormat="1" applyFont="1" applyFill="1" applyBorder="1"/>
    <xf numFmtId="0" fontId="1" fillId="0" borderId="0" xfId="2" applyAlignment="1">
      <alignment horizontal="left" wrapText="1"/>
    </xf>
    <xf numFmtId="4" fontId="1" fillId="0" borderId="2" xfId="3" applyNumberFormat="1" applyFont="1" applyFill="1" applyBorder="1"/>
    <xf numFmtId="164" fontId="1" fillId="0" borderId="0" xfId="4" applyNumberFormat="1" applyFont="1" applyFill="1" applyBorder="1"/>
    <xf numFmtId="164" fontId="1" fillId="0" borderId="2" xfId="4" applyNumberFormat="1" applyFont="1" applyFill="1" applyBorder="1"/>
    <xf numFmtId="164" fontId="17" fillId="0" borderId="0" xfId="4" applyNumberFormat="1" applyFont="1" applyFill="1" applyBorder="1"/>
    <xf numFmtId="0" fontId="1" fillId="0" borderId="0" xfId="2" applyAlignment="1">
      <alignment horizontal="left" vertical="center"/>
    </xf>
    <xf numFmtId="4" fontId="1" fillId="0" borderId="0" xfId="1" applyNumberFormat="1" applyFill="1"/>
    <xf numFmtId="4" fontId="1" fillId="0" borderId="0" xfId="3" applyNumberFormat="1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/>
    </xf>
    <xf numFmtId="43" fontId="1" fillId="0" borderId="0" xfId="2" applyNumberFormat="1"/>
    <xf numFmtId="4" fontId="4" fillId="0" borderId="0" xfId="3" applyNumberFormat="1" applyFont="1" applyBorder="1"/>
    <xf numFmtId="164" fontId="4" fillId="0" borderId="3" xfId="2" applyNumberFormat="1" applyFont="1" applyBorder="1"/>
    <xf numFmtId="164" fontId="12" fillId="0" borderId="0" xfId="2" applyNumberFormat="1" applyFont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0" xfId="2" applyFont="1"/>
    <xf numFmtId="0" fontId="13" fillId="0" borderId="0" xfId="2" applyFont="1"/>
  </cellXfs>
  <cellStyles count="5">
    <cellStyle name="Millares" xfId="1" builtinId="3"/>
    <cellStyle name="Millares_BALANCE GENERALA ASOCIADO ENERO 06" xfId="3" xr:uid="{A1D9733C-4C17-4DFE-9BD0-66468A919910}"/>
    <cellStyle name="Moneda 2" xfId="4" xr:uid="{8C69D4FE-474A-4695-9A35-C2691F32893E}"/>
    <cellStyle name="Normal" xfId="0" builtinId="0"/>
    <cellStyle name="Normal 2" xfId="2" xr:uid="{891F8349-1C52-405F-979F-D5FE46819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67</xdr:row>
      <xdr:rowOff>11642</xdr:rowOff>
    </xdr:from>
    <xdr:to>
      <xdr:col>0</xdr:col>
      <xdr:colOff>2919941</xdr:colOff>
      <xdr:row>70</xdr:row>
      <xdr:rowOff>123826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F5B1E17-605F-49F1-9924-541ABFBBE79E}"/>
            </a:ext>
          </a:extLst>
        </xdr:cNvPr>
        <xdr:cNvSpPr/>
      </xdr:nvSpPr>
      <xdr:spPr>
        <a:xfrm>
          <a:off x="168275" y="11384492"/>
          <a:ext cx="2751666" cy="6170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527051</xdr:colOff>
      <xdr:row>67</xdr:row>
      <xdr:rowOff>52916</xdr:rowOff>
    </xdr:from>
    <xdr:to>
      <xdr:col>4</xdr:col>
      <xdr:colOff>1114425</xdr:colOff>
      <xdr:row>70</xdr:row>
      <xdr:rowOff>123825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3C41C85-544F-493B-81BC-7DC7987598C8}"/>
            </a:ext>
          </a:extLst>
        </xdr:cNvPr>
        <xdr:cNvSpPr/>
      </xdr:nvSpPr>
      <xdr:spPr>
        <a:xfrm>
          <a:off x="3975101" y="11425766"/>
          <a:ext cx="2816224" cy="5757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1466851</xdr:colOff>
      <xdr:row>67</xdr:row>
      <xdr:rowOff>78317</xdr:rowOff>
    </xdr:from>
    <xdr:to>
      <xdr:col>6</xdr:col>
      <xdr:colOff>695325</xdr:colOff>
      <xdr:row>70</xdr:row>
      <xdr:rowOff>180976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14D1683-A1A3-4F51-99EC-02287297C539}"/>
            </a:ext>
          </a:extLst>
        </xdr:cNvPr>
        <xdr:cNvSpPr/>
      </xdr:nvSpPr>
      <xdr:spPr>
        <a:xfrm>
          <a:off x="7143751" y="11451167"/>
          <a:ext cx="3876674" cy="6074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304801</xdr:colOff>
      <xdr:row>0</xdr:row>
      <xdr:rowOff>100996</xdr:rowOff>
    </xdr:from>
    <xdr:to>
      <xdr:col>0</xdr:col>
      <xdr:colOff>1885951</xdr:colOff>
      <xdr:row>3</xdr:row>
      <xdr:rowOff>134364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F9629F-96B6-4CE0-A746-6574DD40F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889" r="2359" b="34992"/>
        <a:stretch/>
      </xdr:blipFill>
      <xdr:spPr>
        <a:xfrm>
          <a:off x="304801" y="100996"/>
          <a:ext cx="1581150" cy="681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337608</xdr:colOff>
      <xdr:row>48</xdr:row>
      <xdr:rowOff>21167</xdr:rowOff>
    </xdr:from>
    <xdr:to>
      <xdr:col>1</xdr:col>
      <xdr:colOff>50799</xdr:colOff>
      <xdr:row>51</xdr:row>
      <xdr:rowOff>123825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6D59B88-B8BB-48B7-8ED7-6DCF9E701D99}"/>
            </a:ext>
          </a:extLst>
        </xdr:cNvPr>
        <xdr:cNvSpPr/>
      </xdr:nvSpPr>
      <xdr:spPr>
        <a:xfrm>
          <a:off x="337608" y="9298517"/>
          <a:ext cx="3123141" cy="5884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682625</xdr:colOff>
      <xdr:row>48</xdr:row>
      <xdr:rowOff>9526</xdr:rowOff>
    </xdr:from>
    <xdr:to>
      <xdr:col>4</xdr:col>
      <xdr:colOff>1370541</xdr:colOff>
      <xdr:row>52</xdr:row>
      <xdr:rowOff>47626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CC6F1D0-58E1-4F72-B40B-4D0CE51F3BF3}"/>
            </a:ext>
          </a:extLst>
        </xdr:cNvPr>
        <xdr:cNvSpPr/>
      </xdr:nvSpPr>
      <xdr:spPr>
        <a:xfrm>
          <a:off x="4092575" y="9286876"/>
          <a:ext cx="2697691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2038351</xdr:colOff>
      <xdr:row>48</xdr:row>
      <xdr:rowOff>17992</xdr:rowOff>
    </xdr:from>
    <xdr:to>
      <xdr:col>6</xdr:col>
      <xdr:colOff>923925</xdr:colOff>
      <xdr:row>52</xdr:row>
      <xdr:rowOff>126380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B5A7BB6-37A1-4B03-95C0-D71C117FBA0A}"/>
            </a:ext>
          </a:extLst>
        </xdr:cNvPr>
        <xdr:cNvSpPr/>
      </xdr:nvSpPr>
      <xdr:spPr>
        <a:xfrm>
          <a:off x="7458076" y="9295342"/>
          <a:ext cx="3324224" cy="7560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57151</xdr:rowOff>
    </xdr:from>
    <xdr:to>
      <xdr:col>0</xdr:col>
      <xdr:colOff>1600200</xdr:colOff>
      <xdr:row>2</xdr:row>
      <xdr:rowOff>190501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8D328B-CA2C-4F26-AFB5-AEE531BB5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889" r="2359" b="34992"/>
        <a:stretch/>
      </xdr:blipFill>
      <xdr:spPr>
        <a:xfrm>
          <a:off x="161925" y="57151"/>
          <a:ext cx="1438275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1\ENERO%202021\2021%2001%20EF-SSF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EST.RESULTAD4 "/>
      <sheetName val="BALANCE4 "/>
      <sheetName val="BALANCE4  (BVES)"/>
      <sheetName val="EST.RESULTAD4 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1CC9-AD25-4AC0-8E37-F22408F95246}">
  <sheetPr>
    <pageSetUpPr fitToPage="1"/>
  </sheetPr>
  <dimension ref="A1:O85"/>
  <sheetViews>
    <sheetView tabSelected="1" view="pageBreakPreview" topLeftCell="A49" zoomScaleNormal="90" zoomScaleSheetLayoutView="100" workbookViewId="0">
      <selection activeCell="A71" sqref="A71"/>
    </sheetView>
  </sheetViews>
  <sheetFormatPr baseColWidth="10" defaultRowHeight="12.75" x14ac:dyDescent="0.2"/>
  <cols>
    <col min="1" max="1" width="51.7109375" style="1" customWidth="1"/>
    <col min="2" max="3" width="16.28515625" style="1" customWidth="1"/>
    <col min="4" max="4" width="0.85546875" style="1" customWidth="1"/>
    <col min="5" max="5" width="51.7109375" style="1" customWidth="1"/>
    <col min="6" max="6" width="18" style="1" customWidth="1"/>
    <col min="7" max="7" width="18" style="1" bestFit="1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18" customHeight="1" x14ac:dyDescent="0.25">
      <c r="A1" s="1" t="s">
        <v>0</v>
      </c>
      <c r="H1" s="2"/>
      <c r="I1" s="2"/>
    </row>
    <row r="2" spans="1:11" ht="17.25" customHeight="1" x14ac:dyDescent="0.2">
      <c r="A2" s="3" t="s">
        <v>1</v>
      </c>
      <c r="B2" s="3"/>
      <c r="C2" s="3"/>
      <c r="D2" s="3"/>
      <c r="E2" s="3"/>
      <c r="F2" s="3"/>
      <c r="G2" s="3"/>
    </row>
    <row r="3" spans="1:11" ht="15.75" customHeight="1" x14ac:dyDescent="0.2">
      <c r="A3" s="4" t="s">
        <v>136</v>
      </c>
      <c r="B3" s="4"/>
      <c r="C3" s="4"/>
      <c r="D3" s="4"/>
      <c r="E3" s="4"/>
      <c r="F3" s="4"/>
      <c r="G3" s="4"/>
    </row>
    <row r="4" spans="1:11" ht="19.5" customHeight="1" thickBot="1" x14ac:dyDescent="0.25">
      <c r="A4" s="5" t="s">
        <v>2</v>
      </c>
      <c r="B4" s="5"/>
      <c r="C4" s="5"/>
      <c r="D4" s="5"/>
      <c r="E4" s="5"/>
      <c r="F4" s="5"/>
      <c r="G4" s="5"/>
    </row>
    <row r="5" spans="1:11" ht="9" customHeight="1" x14ac:dyDescent="0.2">
      <c r="E5" s="1" t="s">
        <v>3</v>
      </c>
    </row>
    <row r="6" spans="1:11" x14ac:dyDescent="0.2">
      <c r="A6" s="6" t="s">
        <v>4</v>
      </c>
      <c r="E6" s="6" t="s">
        <v>5</v>
      </c>
    </row>
    <row r="7" spans="1:11" x14ac:dyDescent="0.2">
      <c r="A7" s="7" t="s">
        <v>6</v>
      </c>
      <c r="B7" s="8" t="s">
        <v>3</v>
      </c>
      <c r="C7" s="9">
        <f>SUM(B8:B9)</f>
        <v>770124.22</v>
      </c>
      <c r="D7" s="9"/>
      <c r="E7" s="7" t="s">
        <v>7</v>
      </c>
      <c r="F7" s="10"/>
      <c r="G7" s="9">
        <f>SUM(F8:F9)</f>
        <v>89603.08</v>
      </c>
    </row>
    <row r="8" spans="1:11" x14ac:dyDescent="0.2">
      <c r="A8" s="1" t="s">
        <v>8</v>
      </c>
      <c r="B8" s="11">
        <v>1100</v>
      </c>
      <c r="E8" s="1" t="s">
        <v>9</v>
      </c>
      <c r="F8" s="10">
        <v>0</v>
      </c>
      <c r="G8" s="9"/>
    </row>
    <row r="9" spans="1:11" x14ac:dyDescent="0.2">
      <c r="A9" s="1" t="s">
        <v>10</v>
      </c>
      <c r="B9" s="12">
        <v>769024.22</v>
      </c>
      <c r="C9" s="9"/>
      <c r="D9" s="1" t="s">
        <v>3</v>
      </c>
      <c r="E9" s="1" t="s">
        <v>11</v>
      </c>
      <c r="F9" s="13">
        <v>89603.08</v>
      </c>
    </row>
    <row r="10" spans="1:11" ht="3" customHeight="1" x14ac:dyDescent="0.2">
      <c r="B10" s="8"/>
    </row>
    <row r="11" spans="1:11" x14ac:dyDescent="0.2">
      <c r="A11" s="7" t="s">
        <v>12</v>
      </c>
      <c r="B11" s="8" t="s">
        <v>3</v>
      </c>
      <c r="C11" s="9">
        <f>SUM(B12:B14)</f>
        <v>5477426.4699999997</v>
      </c>
      <c r="E11" s="7" t="s">
        <v>13</v>
      </c>
      <c r="F11" s="10"/>
      <c r="G11" s="9">
        <f>SUM(F12:F15)</f>
        <v>2633094.17</v>
      </c>
      <c r="H11" s="9"/>
    </row>
    <row r="12" spans="1:11" x14ac:dyDescent="0.2">
      <c r="A12" s="1" t="s">
        <v>14</v>
      </c>
      <c r="B12" s="8">
        <v>1229000</v>
      </c>
      <c r="E12" s="1" t="s">
        <v>15</v>
      </c>
      <c r="F12" s="14">
        <v>30910.21</v>
      </c>
      <c r="G12" s="9"/>
    </row>
    <row r="13" spans="1:11" x14ac:dyDescent="0.2">
      <c r="A13" s="1" t="s">
        <v>16</v>
      </c>
      <c r="B13" s="11">
        <v>4213845.34</v>
      </c>
      <c r="D13" s="15"/>
      <c r="E13" s="1" t="s">
        <v>17</v>
      </c>
      <c r="F13" s="16">
        <v>165119.65</v>
      </c>
      <c r="K13" s="16"/>
    </row>
    <row r="14" spans="1:11" x14ac:dyDescent="0.2">
      <c r="A14" s="1" t="s">
        <v>18</v>
      </c>
      <c r="B14" s="13">
        <v>34581.129999999997</v>
      </c>
      <c r="D14" s="15"/>
      <c r="E14" s="1" t="s">
        <v>19</v>
      </c>
      <c r="F14" s="16">
        <v>2433802.3199999998</v>
      </c>
      <c r="G14" s="9"/>
    </row>
    <row r="15" spans="1:11" ht="13.5" customHeight="1" x14ac:dyDescent="0.2">
      <c r="B15" s="14"/>
      <c r="D15" s="15"/>
      <c r="E15" s="1" t="s">
        <v>20</v>
      </c>
      <c r="F15" s="13">
        <v>3261.99</v>
      </c>
      <c r="K15" s="16"/>
    </row>
    <row r="16" spans="1:11" ht="15" x14ac:dyDescent="0.35">
      <c r="A16" s="7" t="s">
        <v>21</v>
      </c>
      <c r="B16" s="17"/>
      <c r="C16" s="16">
        <f>SUM(B17:B20)</f>
        <v>0</v>
      </c>
      <c r="D16" s="15"/>
    </row>
    <row r="17" spans="1:15" x14ac:dyDescent="0.2">
      <c r="A17" s="1" t="s">
        <v>22</v>
      </c>
      <c r="B17" s="8">
        <v>2513.62</v>
      </c>
      <c r="E17" s="7" t="s">
        <v>23</v>
      </c>
      <c r="G17" s="16">
        <f>SUM(F18:F19)</f>
        <v>2163727.3199999998</v>
      </c>
    </row>
    <row r="18" spans="1:15" x14ac:dyDescent="0.2">
      <c r="A18" s="1" t="s">
        <v>24</v>
      </c>
      <c r="B18" s="8">
        <v>28393.84</v>
      </c>
      <c r="E18" s="1" t="s">
        <v>25</v>
      </c>
      <c r="F18" s="16">
        <v>1648464.63</v>
      </c>
      <c r="H18" s="9"/>
    </row>
    <row r="19" spans="1:15" x14ac:dyDescent="0.2">
      <c r="A19" s="1" t="s">
        <v>26</v>
      </c>
      <c r="B19" s="8">
        <v>0</v>
      </c>
      <c r="E19" s="1" t="s">
        <v>27</v>
      </c>
      <c r="F19" s="13">
        <v>515262.69000000006</v>
      </c>
    </row>
    <row r="20" spans="1:15" ht="15" x14ac:dyDescent="0.35">
      <c r="A20" s="1" t="s">
        <v>28</v>
      </c>
      <c r="B20" s="13">
        <v>-30907.46</v>
      </c>
      <c r="F20" s="18"/>
    </row>
    <row r="21" spans="1:15" x14ac:dyDescent="0.2">
      <c r="E21" s="19" t="s">
        <v>29</v>
      </c>
      <c r="F21" s="20"/>
      <c r="G21" s="9">
        <f>SUM(F22)</f>
        <v>506208.4</v>
      </c>
    </row>
    <row r="22" spans="1:15" x14ac:dyDescent="0.2">
      <c r="A22" s="7" t="s">
        <v>30</v>
      </c>
      <c r="B22" s="11"/>
      <c r="C22" s="9">
        <f>SUM(B23:B26)</f>
        <v>5352694.41</v>
      </c>
      <c r="E22" s="1" t="s">
        <v>31</v>
      </c>
      <c r="F22" s="21">
        <v>506208.4</v>
      </c>
      <c r="G22" s="9"/>
    </row>
    <row r="23" spans="1:15" ht="15" x14ac:dyDescent="0.35">
      <c r="A23" s="1" t="s">
        <v>32</v>
      </c>
      <c r="B23" s="8">
        <v>890046.31</v>
      </c>
      <c r="F23" s="18"/>
    </row>
    <row r="24" spans="1:15" x14ac:dyDescent="0.2">
      <c r="A24" s="1" t="s">
        <v>33</v>
      </c>
      <c r="B24" s="16">
        <v>1669062.82</v>
      </c>
      <c r="E24" s="19" t="s">
        <v>34</v>
      </c>
      <c r="F24" s="20"/>
      <c r="G24" s="9">
        <f>SUM(F25)</f>
        <v>524281.46</v>
      </c>
    </row>
    <row r="25" spans="1:15" x14ac:dyDescent="0.2">
      <c r="A25" s="1" t="s">
        <v>35</v>
      </c>
      <c r="B25" s="9">
        <v>3522320.46</v>
      </c>
      <c r="E25" s="22" t="s">
        <v>36</v>
      </c>
      <c r="F25" s="13">
        <v>524281.46</v>
      </c>
      <c r="G25" s="9"/>
    </row>
    <row r="26" spans="1:15" x14ac:dyDescent="0.2">
      <c r="A26" s="1" t="s">
        <v>37</v>
      </c>
      <c r="B26" s="23">
        <v>-728735.18</v>
      </c>
    </row>
    <row r="27" spans="1:15" x14ac:dyDescent="0.2">
      <c r="E27" s="7" t="s">
        <v>38</v>
      </c>
      <c r="F27" s="11"/>
      <c r="G27" s="9">
        <f>SUM(F28:F29)</f>
        <v>470821.68999999994</v>
      </c>
    </row>
    <row r="28" spans="1:15" x14ac:dyDescent="0.2">
      <c r="A28" s="7" t="s">
        <v>39</v>
      </c>
      <c r="B28" s="14"/>
      <c r="C28" s="16">
        <f>SUM(B29)</f>
        <v>214434.32</v>
      </c>
      <c r="E28" s="1" t="s">
        <v>40</v>
      </c>
      <c r="F28" s="14">
        <v>313123.48</v>
      </c>
    </row>
    <row r="29" spans="1:15" x14ac:dyDescent="0.2">
      <c r="A29" s="1" t="s">
        <v>41</v>
      </c>
      <c r="B29" s="24">
        <v>214434.32</v>
      </c>
      <c r="E29" s="1" t="s">
        <v>42</v>
      </c>
      <c r="F29" s="13">
        <v>157698.21</v>
      </c>
      <c r="G29" s="9"/>
    </row>
    <row r="30" spans="1:15" ht="15" x14ac:dyDescent="0.35">
      <c r="B30" s="14"/>
      <c r="E30" s="25"/>
      <c r="F30" s="18"/>
      <c r="L30" s="26"/>
      <c r="O30" s="26"/>
    </row>
    <row r="31" spans="1:15" ht="15" x14ac:dyDescent="0.35">
      <c r="A31" s="7" t="s">
        <v>43</v>
      </c>
      <c r="B31" s="8" t="s">
        <v>3</v>
      </c>
      <c r="C31" s="9">
        <f>SUM(B32:B34)</f>
        <v>108275.68999999994</v>
      </c>
      <c r="E31" s="19" t="s">
        <v>44</v>
      </c>
      <c r="F31" s="18"/>
      <c r="G31" s="9">
        <f>SUM(F32:F32)</f>
        <v>17432.63</v>
      </c>
    </row>
    <row r="32" spans="1:15" x14ac:dyDescent="0.2">
      <c r="A32" s="1" t="s">
        <v>45</v>
      </c>
      <c r="B32" s="14">
        <v>0</v>
      </c>
      <c r="C32" s="9"/>
      <c r="E32" s="1" t="s">
        <v>46</v>
      </c>
      <c r="F32" s="13">
        <v>17432.63</v>
      </c>
    </row>
    <row r="33" spans="1:11" ht="15" x14ac:dyDescent="0.35">
      <c r="A33" s="1" t="s">
        <v>47</v>
      </c>
      <c r="B33" s="14">
        <v>649796.67999999993</v>
      </c>
      <c r="E33" s="25"/>
      <c r="F33" s="18"/>
      <c r="K33" s="9"/>
    </row>
    <row r="34" spans="1:11" x14ac:dyDescent="0.2">
      <c r="A34" s="1" t="s">
        <v>48</v>
      </c>
      <c r="B34" s="13">
        <v>-541520.99</v>
      </c>
      <c r="E34" s="7" t="s">
        <v>49</v>
      </c>
      <c r="G34" s="16">
        <f>SUM(F35)</f>
        <v>68193.39</v>
      </c>
      <c r="K34" s="9"/>
    </row>
    <row r="35" spans="1:11" ht="13.5" customHeight="1" x14ac:dyDescent="0.2">
      <c r="B35" s="8"/>
      <c r="E35" s="16" t="s">
        <v>50</v>
      </c>
      <c r="F35" s="13">
        <v>68193.39</v>
      </c>
    </row>
    <row r="36" spans="1:11" x14ac:dyDescent="0.2">
      <c r="A36" s="7" t="s">
        <v>51</v>
      </c>
      <c r="B36" s="11"/>
      <c r="C36" s="9">
        <f>SUM(B37:B40)</f>
        <v>2053162.9</v>
      </c>
      <c r="E36" s="16"/>
      <c r="F36" s="14"/>
    </row>
    <row r="37" spans="1:11" ht="15" x14ac:dyDescent="0.35">
      <c r="A37" s="22" t="s">
        <v>52</v>
      </c>
      <c r="B37" s="27">
        <v>961754.6</v>
      </c>
      <c r="C37" s="9"/>
      <c r="E37" s="28" t="s">
        <v>53</v>
      </c>
      <c r="F37" s="18"/>
      <c r="G37" s="9">
        <f>+SUM(F38:F38)</f>
        <v>1110507.5900000001</v>
      </c>
    </row>
    <row r="38" spans="1:11" x14ac:dyDescent="0.2">
      <c r="A38" s="22" t="s">
        <v>54</v>
      </c>
      <c r="B38" s="29">
        <v>295760.48</v>
      </c>
      <c r="C38" s="9"/>
      <c r="E38" s="16" t="s">
        <v>55</v>
      </c>
      <c r="F38" s="13">
        <v>1110507.5900000001</v>
      </c>
      <c r="G38" s="9"/>
    </row>
    <row r="39" spans="1:11" x14ac:dyDescent="0.2">
      <c r="A39" s="22" t="s">
        <v>56</v>
      </c>
      <c r="B39" s="30">
        <v>928644.97</v>
      </c>
      <c r="C39" s="9"/>
      <c r="E39" s="6" t="s">
        <v>57</v>
      </c>
      <c r="F39" s="8" t="s">
        <v>3</v>
      </c>
      <c r="G39" s="31">
        <f>SUM(G7:G37)</f>
        <v>7583869.7300000004</v>
      </c>
    </row>
    <row r="40" spans="1:11" x14ac:dyDescent="0.2">
      <c r="A40" s="22" t="s">
        <v>58</v>
      </c>
      <c r="B40" s="32">
        <v>-132997.15</v>
      </c>
      <c r="E40" s="6" t="s">
        <v>59</v>
      </c>
      <c r="F40" s="8" t="s">
        <v>3</v>
      </c>
      <c r="G40" s="9" t="s">
        <v>3</v>
      </c>
      <c r="H40" s="16"/>
    </row>
    <row r="41" spans="1:11" x14ac:dyDescent="0.2">
      <c r="E41" s="7" t="s">
        <v>60</v>
      </c>
      <c r="F41" s="11"/>
      <c r="G41" s="29">
        <f>+F42</f>
        <v>6425000</v>
      </c>
    </row>
    <row r="42" spans="1:11" ht="13.5" customHeight="1" x14ac:dyDescent="0.2">
      <c r="E42" s="1" t="s">
        <v>61</v>
      </c>
      <c r="F42" s="13">
        <v>6425000</v>
      </c>
      <c r="G42" s="29"/>
    </row>
    <row r="43" spans="1:11" ht="5.25" customHeight="1" x14ac:dyDescent="0.2">
      <c r="F43" s="14"/>
      <c r="G43" s="29"/>
    </row>
    <row r="44" spans="1:11" x14ac:dyDescent="0.2">
      <c r="C44" s="7"/>
      <c r="E44" s="7" t="s">
        <v>62</v>
      </c>
      <c r="G44" s="33">
        <f>+F45</f>
        <v>37888.44</v>
      </c>
    </row>
    <row r="45" spans="1:11" x14ac:dyDescent="0.2">
      <c r="E45" s="1" t="s">
        <v>63</v>
      </c>
      <c r="F45" s="14">
        <v>37888.44</v>
      </c>
      <c r="G45" s="22"/>
      <c r="H45" s="9"/>
      <c r="I45" s="9"/>
    </row>
    <row r="46" spans="1:11" ht="7.5" customHeight="1" x14ac:dyDescent="0.2">
      <c r="F46" s="14"/>
      <c r="G46" s="22"/>
      <c r="H46" s="9"/>
      <c r="I46" s="9"/>
    </row>
    <row r="47" spans="1:11" ht="14.25" customHeight="1" x14ac:dyDescent="0.2">
      <c r="E47" s="7" t="s">
        <v>64</v>
      </c>
      <c r="F47" s="14"/>
      <c r="G47" s="29">
        <f>+F48</f>
        <v>19102.75</v>
      </c>
      <c r="H47" s="9"/>
      <c r="I47" s="9"/>
    </row>
    <row r="48" spans="1:11" ht="14.25" customHeight="1" x14ac:dyDescent="0.2">
      <c r="E48" s="34" t="s">
        <v>65</v>
      </c>
      <c r="F48" s="14">
        <v>19102.75</v>
      </c>
      <c r="G48" s="22"/>
      <c r="H48" s="9"/>
      <c r="I48" s="9"/>
    </row>
    <row r="49" spans="1:12" ht="5.25" customHeight="1" x14ac:dyDescent="0.2">
      <c r="E49" s="34"/>
      <c r="F49" s="14"/>
      <c r="G49" s="22"/>
      <c r="H49" s="9"/>
      <c r="I49" s="9"/>
    </row>
    <row r="50" spans="1:12" x14ac:dyDescent="0.2">
      <c r="E50" s="7" t="s">
        <v>66</v>
      </c>
      <c r="F50" s="14"/>
      <c r="G50" s="29">
        <f>SUM(F51:F52)</f>
        <v>-89742.910000000178</v>
      </c>
      <c r="H50" s="9"/>
      <c r="I50" s="9"/>
    </row>
    <row r="51" spans="1:12" ht="14.25" customHeight="1" x14ac:dyDescent="0.2">
      <c r="E51" s="25" t="str">
        <f>IF(F51&lt;0,"PERDIDA DEL EJERCICIO","UTILIDAD DEL EJERCICIO")</f>
        <v>PERDIDA DEL EJERCICIO</v>
      </c>
      <c r="F51" s="14">
        <v>-250278.44000000018</v>
      </c>
      <c r="G51" s="22"/>
    </row>
    <row r="52" spans="1:12" x14ac:dyDescent="0.2">
      <c r="E52" s="1" t="s">
        <v>67</v>
      </c>
      <c r="F52" s="13">
        <v>160535.53</v>
      </c>
    </row>
    <row r="53" spans="1:12" ht="6" customHeight="1" x14ac:dyDescent="0.2"/>
    <row r="54" spans="1:12" ht="12.75" customHeight="1" x14ac:dyDescent="0.2">
      <c r="E54" s="6" t="s">
        <v>68</v>
      </c>
      <c r="F54" s="10"/>
      <c r="G54" s="31">
        <f>SUM(G41:G53)</f>
        <v>6392248.2800000003</v>
      </c>
    </row>
    <row r="55" spans="1:12" ht="15.75" customHeight="1" thickBot="1" x14ac:dyDescent="0.25">
      <c r="A55" s="6" t="s">
        <v>69</v>
      </c>
      <c r="B55" s="35" t="s">
        <v>3</v>
      </c>
      <c r="C55" s="36">
        <f>SUM(C6:C54)</f>
        <v>13976118.01</v>
      </c>
      <c r="E55" s="6" t="s">
        <v>70</v>
      </c>
      <c r="F55" s="8"/>
      <c r="G55" s="37">
        <f>G39+G54</f>
        <v>13976118.010000002</v>
      </c>
      <c r="H55" s="9">
        <f>+C55-G55</f>
        <v>0</v>
      </c>
    </row>
    <row r="56" spans="1:12" ht="7.5" customHeight="1" thickTop="1" x14ac:dyDescent="0.2">
      <c r="H56" s="9"/>
      <c r="L56" s="9"/>
    </row>
    <row r="57" spans="1:12" x14ac:dyDescent="0.2">
      <c r="A57" s="7" t="s">
        <v>71</v>
      </c>
      <c r="B57" s="35"/>
      <c r="C57" s="38">
        <f>SUM(B58:B61)</f>
        <v>1222588952.1599998</v>
      </c>
      <c r="E57" s="39" t="s">
        <v>72</v>
      </c>
      <c r="F57" s="11"/>
      <c r="G57" s="38">
        <f>SUM(F58)</f>
        <v>1222588952.1600001</v>
      </c>
      <c r="H57" s="9">
        <f>+G57-C57</f>
        <v>0</v>
      </c>
      <c r="K57" s="14"/>
    </row>
    <row r="58" spans="1:12" ht="24" x14ac:dyDescent="0.2">
      <c r="A58" s="40" t="s">
        <v>73</v>
      </c>
      <c r="B58" s="8">
        <v>1040512391.55</v>
      </c>
      <c r="C58" s="35"/>
      <c r="E58" s="41" t="s">
        <v>74</v>
      </c>
      <c r="F58" s="13">
        <v>1222588952.1600001</v>
      </c>
      <c r="G58" s="35"/>
      <c r="H58" s="35" t="s">
        <v>3</v>
      </c>
      <c r="K58" s="9"/>
    </row>
    <row r="59" spans="1:12" x14ac:dyDescent="0.2">
      <c r="A59" s="1" t="s">
        <v>75</v>
      </c>
      <c r="B59" s="42">
        <v>22681782.16</v>
      </c>
      <c r="C59" s="43"/>
      <c r="E59" s="9"/>
      <c r="F59" s="44"/>
      <c r="G59" s="43"/>
      <c r="H59" s="9"/>
    </row>
    <row r="60" spans="1:12" x14ac:dyDescent="0.2">
      <c r="A60" s="40" t="s">
        <v>76</v>
      </c>
      <c r="B60" s="42">
        <v>156926832.91</v>
      </c>
      <c r="F60" s="44"/>
      <c r="G60" s="43"/>
      <c r="I60" s="9"/>
      <c r="K60" s="9"/>
    </row>
    <row r="61" spans="1:12" ht="31.5" customHeight="1" x14ac:dyDescent="0.35">
      <c r="A61" s="41" t="s">
        <v>77</v>
      </c>
      <c r="B61" s="45">
        <v>2467945.54</v>
      </c>
      <c r="E61" s="15"/>
      <c r="F61" s="44"/>
      <c r="G61" s="46"/>
    </row>
    <row r="62" spans="1:12" ht="6.75" customHeight="1" x14ac:dyDescent="0.35">
      <c r="B62" s="46"/>
      <c r="C62" s="43"/>
      <c r="E62" s="15"/>
      <c r="F62" s="44"/>
      <c r="G62" s="46"/>
      <c r="I62" s="9"/>
      <c r="K62" s="9"/>
    </row>
    <row r="63" spans="1:12" ht="15" x14ac:dyDescent="0.35">
      <c r="A63" s="7" t="s">
        <v>78</v>
      </c>
      <c r="B63" s="46"/>
      <c r="C63" s="47">
        <f>SUM(B64:B65)</f>
        <v>1233641.56</v>
      </c>
      <c r="E63" s="7" t="s">
        <v>79</v>
      </c>
      <c r="G63" s="47">
        <f>+F64</f>
        <v>1233641.56</v>
      </c>
      <c r="K63" s="9"/>
    </row>
    <row r="64" spans="1:12" ht="14.25" customHeight="1" x14ac:dyDescent="0.2">
      <c r="A64" s="1" t="s">
        <v>80</v>
      </c>
      <c r="B64" s="48">
        <v>1229000</v>
      </c>
      <c r="C64" s="43"/>
      <c r="E64" s="1" t="s">
        <v>79</v>
      </c>
      <c r="F64" s="21">
        <v>1233641.56</v>
      </c>
      <c r="H64" s="9">
        <f>+C57-G57</f>
        <v>0</v>
      </c>
      <c r="K64" s="49">
        <f>+G55-C55</f>
        <v>0</v>
      </c>
    </row>
    <row r="65" spans="1:11" ht="12.75" customHeight="1" x14ac:dyDescent="0.2">
      <c r="A65" s="50" t="s">
        <v>81</v>
      </c>
      <c r="B65" s="45">
        <v>4641.5600000000004</v>
      </c>
      <c r="C65" s="43"/>
      <c r="F65" s="16"/>
    </row>
    <row r="66" spans="1:11" ht="15" x14ac:dyDescent="0.35">
      <c r="B66" s="46"/>
      <c r="C66" s="43"/>
      <c r="H66" s="9" t="s">
        <v>0</v>
      </c>
      <c r="K66" s="9">
        <f>+G57-C57</f>
        <v>0</v>
      </c>
    </row>
    <row r="67" spans="1:11" ht="15" x14ac:dyDescent="0.35">
      <c r="B67" s="46"/>
      <c r="C67" s="43"/>
      <c r="D67" s="43"/>
    </row>
    <row r="68" spans="1:11" ht="12" customHeight="1" x14ac:dyDescent="0.35">
      <c r="B68" s="46"/>
      <c r="C68" s="43"/>
      <c r="D68" s="43"/>
    </row>
    <row r="69" spans="1:11" ht="12" customHeight="1" x14ac:dyDescent="0.35">
      <c r="B69" s="46"/>
      <c r="C69" s="43"/>
      <c r="D69" s="43"/>
    </row>
    <row r="70" spans="1:11" ht="15.75" x14ac:dyDescent="0.25">
      <c r="A70" s="51" t="s">
        <v>82</v>
      </c>
      <c r="C70" s="52"/>
      <c r="D70" s="43"/>
      <c r="F70" s="51" t="s">
        <v>83</v>
      </c>
      <c r="G70" s="53"/>
      <c r="H70" s="9">
        <f>+C63-G63</f>
        <v>0</v>
      </c>
    </row>
    <row r="71" spans="1:11" ht="15.75" x14ac:dyDescent="0.25">
      <c r="A71" s="53"/>
      <c r="C71" s="52"/>
      <c r="D71" s="43"/>
      <c r="F71" s="53"/>
      <c r="G71" s="53"/>
    </row>
    <row r="72" spans="1:11" ht="15.75" x14ac:dyDescent="0.25">
      <c r="D72" s="43"/>
      <c r="F72" s="53"/>
      <c r="G72" s="53"/>
      <c r="K72" s="9"/>
    </row>
    <row r="73" spans="1:11" ht="16.5" customHeight="1" x14ac:dyDescent="0.2">
      <c r="D73" s="43"/>
    </row>
    <row r="74" spans="1:11" ht="16.5" customHeight="1" x14ac:dyDescent="0.2">
      <c r="D74" s="43"/>
    </row>
    <row r="75" spans="1:11" ht="16.5" customHeight="1" x14ac:dyDescent="0.2">
      <c r="D75" s="43"/>
    </row>
    <row r="76" spans="1:11" ht="16.5" customHeight="1" x14ac:dyDescent="0.2"/>
    <row r="77" spans="1:11" ht="16.5" customHeight="1" x14ac:dyDescent="0.2"/>
    <row r="83" spans="4:4" ht="15.75" x14ac:dyDescent="0.25">
      <c r="D83" s="53"/>
    </row>
    <row r="84" spans="4:4" ht="15.75" x14ac:dyDescent="0.25">
      <c r="D84" s="53"/>
    </row>
    <row r="85" spans="4:4" ht="15.75" x14ac:dyDescent="0.25">
      <c r="D85" s="53"/>
    </row>
  </sheetData>
  <mergeCells count="3">
    <mergeCell ref="A2:G2"/>
    <mergeCell ref="A3:G3"/>
    <mergeCell ref="A4:G4"/>
  </mergeCells>
  <printOptions horizontalCentered="1"/>
  <pageMargins left="0.11811023622047245" right="0.23622047244094491" top="0.62992125984251968" bottom="0.19685039370078741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5F7B2-8F91-4D52-9B7B-D676E8C642C6}">
  <sheetPr>
    <pageSetUpPr fitToPage="1"/>
  </sheetPr>
  <dimension ref="A1:I61"/>
  <sheetViews>
    <sheetView view="pageBreakPreview" topLeftCell="A31" zoomScaleNormal="100" zoomScaleSheetLayoutView="100" workbookViewId="0">
      <selection activeCell="A46" sqref="A46"/>
    </sheetView>
  </sheetViews>
  <sheetFormatPr baseColWidth="10" defaultRowHeight="12.75" x14ac:dyDescent="0.2"/>
  <cols>
    <col min="1" max="1" width="51.140625" style="1" customWidth="1"/>
    <col min="2" max="2" width="16" style="1" customWidth="1"/>
    <col min="3" max="3" width="12.85546875" style="1" customWidth="1"/>
    <col min="4" max="4" width="1.28515625" style="1" customWidth="1"/>
    <col min="5" max="5" width="50.85546875" style="1" customWidth="1"/>
    <col min="6" max="6" width="16" style="1" customWidth="1"/>
    <col min="7" max="7" width="13.5703125" style="1" customWidth="1"/>
    <col min="8" max="8" width="20.28515625" style="1" bestFit="1" customWidth="1"/>
    <col min="9" max="16384" width="11.42578125" style="1"/>
  </cols>
  <sheetData>
    <row r="1" spans="1:9" ht="15" customHeight="1" x14ac:dyDescent="0.25">
      <c r="A1" s="54" t="s">
        <v>1</v>
      </c>
      <c r="B1" s="55"/>
      <c r="C1" s="55"/>
      <c r="D1" s="55"/>
      <c r="E1" s="55"/>
      <c r="F1" s="55"/>
      <c r="G1" s="56"/>
    </row>
    <row r="2" spans="1:9" ht="15" customHeight="1" x14ac:dyDescent="0.2">
      <c r="A2" s="57" t="s">
        <v>137</v>
      </c>
      <c r="B2" s="58"/>
      <c r="C2" s="58"/>
      <c r="D2" s="58"/>
      <c r="E2" s="58"/>
      <c r="F2" s="58"/>
      <c r="G2" s="56"/>
    </row>
    <row r="3" spans="1:9" ht="19.5" customHeight="1" thickBot="1" x14ac:dyDescent="0.25">
      <c r="A3" s="59" t="s">
        <v>2</v>
      </c>
      <c r="B3" s="60"/>
      <c r="C3" s="60"/>
      <c r="D3" s="60"/>
      <c r="E3" s="60"/>
      <c r="F3" s="60"/>
      <c r="G3" s="61"/>
      <c r="H3" s="62"/>
    </row>
    <row r="4" spans="1:9" ht="18" customHeight="1" x14ac:dyDescent="0.2">
      <c r="A4" s="6" t="s">
        <v>84</v>
      </c>
      <c r="E4" s="6" t="s">
        <v>85</v>
      </c>
      <c r="G4" s="16"/>
      <c r="H4" s="62"/>
      <c r="I4" s="62"/>
    </row>
    <row r="5" spans="1:9" ht="16.5" customHeight="1" x14ac:dyDescent="0.2">
      <c r="A5" s="7" t="s">
        <v>86</v>
      </c>
      <c r="C5" s="16">
        <f>SUM(B6:B7)</f>
        <v>733150.04</v>
      </c>
      <c r="D5" s="62"/>
      <c r="E5" s="19" t="s">
        <v>87</v>
      </c>
      <c r="F5" s="63"/>
      <c r="G5" s="63">
        <f>SUM(F6:F7)</f>
        <v>467933.49</v>
      </c>
      <c r="H5" s="62"/>
    </row>
    <row r="6" spans="1:9" x14ac:dyDescent="0.2">
      <c r="A6" s="1" t="s">
        <v>88</v>
      </c>
      <c r="B6" s="16">
        <v>95497.5</v>
      </c>
      <c r="C6" s="16"/>
      <c r="E6" s="25" t="s">
        <v>88</v>
      </c>
      <c r="F6" s="63">
        <v>87018.34</v>
      </c>
      <c r="G6" s="63"/>
      <c r="H6" s="62"/>
    </row>
    <row r="7" spans="1:9" x14ac:dyDescent="0.2">
      <c r="A7" s="64" t="s">
        <v>89</v>
      </c>
      <c r="B7" s="21">
        <v>637652.54</v>
      </c>
      <c r="E7" s="25" t="s">
        <v>90</v>
      </c>
      <c r="F7" s="13">
        <v>380915.15</v>
      </c>
      <c r="G7" s="63"/>
    </row>
    <row r="8" spans="1:9" ht="6.75" customHeight="1" x14ac:dyDescent="0.2">
      <c r="C8" s="16"/>
      <c r="E8" s="25"/>
      <c r="F8" s="14"/>
      <c r="G8" s="63"/>
    </row>
    <row r="9" spans="1:9" ht="24" x14ac:dyDescent="0.2">
      <c r="A9" s="65" t="s">
        <v>91</v>
      </c>
      <c r="B9" s="63"/>
      <c r="C9" s="63">
        <f>SUM(B10)</f>
        <v>31062.850000000002</v>
      </c>
      <c r="E9" s="65" t="s">
        <v>92</v>
      </c>
      <c r="G9" s="63">
        <f>SUM(F10:F12)</f>
        <v>490373.13</v>
      </c>
    </row>
    <row r="10" spans="1:9" x14ac:dyDescent="0.2">
      <c r="A10" s="25" t="s">
        <v>88</v>
      </c>
      <c r="B10" s="66">
        <v>31062.850000000002</v>
      </c>
      <c r="C10" s="63"/>
      <c r="D10" s="62"/>
      <c r="E10" s="1" t="s">
        <v>88</v>
      </c>
      <c r="F10" s="16">
        <v>67344.009999999995</v>
      </c>
      <c r="H10" s="62"/>
    </row>
    <row r="11" spans="1:9" ht="24" x14ac:dyDescent="0.2">
      <c r="A11" s="25"/>
      <c r="B11" s="16"/>
      <c r="C11" s="63"/>
      <c r="E11" s="41" t="s">
        <v>93</v>
      </c>
      <c r="F11" s="16">
        <v>339610.81</v>
      </c>
    </row>
    <row r="12" spans="1:9" ht="15" customHeight="1" x14ac:dyDescent="0.2">
      <c r="A12" s="19" t="s">
        <v>94</v>
      </c>
      <c r="C12" s="16">
        <f>SUM(B13:B15)</f>
        <v>513.54999999999995</v>
      </c>
      <c r="E12" s="1" t="s">
        <v>95</v>
      </c>
      <c r="F12" s="21">
        <v>83418.31</v>
      </c>
    </row>
    <row r="13" spans="1:9" x14ac:dyDescent="0.2">
      <c r="A13" s="25" t="s">
        <v>88</v>
      </c>
      <c r="B13" s="67">
        <v>0</v>
      </c>
      <c r="F13" s="16"/>
    </row>
    <row r="14" spans="1:9" ht="25.5" x14ac:dyDescent="0.2">
      <c r="A14" s="68" t="s">
        <v>96</v>
      </c>
      <c r="B14" s="16">
        <v>513.54999999999995</v>
      </c>
      <c r="C14" s="9"/>
      <c r="E14" s="7" t="s">
        <v>97</v>
      </c>
      <c r="G14" s="16">
        <f>SUM(F15:F16)</f>
        <v>31491.050000000003</v>
      </c>
    </row>
    <row r="15" spans="1:9" x14ac:dyDescent="0.2">
      <c r="A15" s="25" t="s">
        <v>95</v>
      </c>
      <c r="B15" s="69">
        <v>0</v>
      </c>
      <c r="E15" s="1" t="s">
        <v>88</v>
      </c>
      <c r="F15" s="16">
        <v>29844.65</v>
      </c>
    </row>
    <row r="16" spans="1:9" x14ac:dyDescent="0.2">
      <c r="A16" s="25"/>
      <c r="B16" s="16"/>
      <c r="C16" s="16"/>
      <c r="E16" s="1" t="s">
        <v>98</v>
      </c>
      <c r="F16" s="23">
        <v>1646.4</v>
      </c>
    </row>
    <row r="17" spans="1:8" x14ac:dyDescent="0.2">
      <c r="A17" s="7" t="s">
        <v>99</v>
      </c>
      <c r="B17" s="16"/>
      <c r="C17" s="16">
        <f>SUM(B18:B21)</f>
        <v>129528.63</v>
      </c>
    </row>
    <row r="18" spans="1:8" x14ac:dyDescent="0.2">
      <c r="A18" s="1" t="s">
        <v>100</v>
      </c>
      <c r="B18" s="16">
        <v>8295.4</v>
      </c>
      <c r="D18" s="62"/>
      <c r="E18" s="19" t="s">
        <v>101</v>
      </c>
      <c r="F18" s="70"/>
      <c r="G18" s="70">
        <f>SUM(F19:F20)</f>
        <v>3.04</v>
      </c>
    </row>
    <row r="19" spans="1:8" x14ac:dyDescent="0.2">
      <c r="A19" s="1" t="s">
        <v>102</v>
      </c>
      <c r="B19" s="16">
        <v>27785.13</v>
      </c>
      <c r="C19" s="16"/>
      <c r="D19" s="9"/>
      <c r="E19" s="1" t="s">
        <v>88</v>
      </c>
      <c r="F19" s="9">
        <v>3.04</v>
      </c>
      <c r="G19" s="70"/>
    </row>
    <row r="20" spans="1:8" x14ac:dyDescent="0.2">
      <c r="A20" s="1" t="s">
        <v>103</v>
      </c>
      <c r="B20" s="16">
        <v>12328.82</v>
      </c>
      <c r="E20" s="25" t="s">
        <v>89</v>
      </c>
      <c r="F20" s="71">
        <v>0</v>
      </c>
    </row>
    <row r="21" spans="1:8" x14ac:dyDescent="0.2">
      <c r="A21" s="1" t="s">
        <v>104</v>
      </c>
      <c r="B21" s="21">
        <v>81119.28</v>
      </c>
    </row>
    <row r="22" spans="1:8" ht="18" x14ac:dyDescent="0.25">
      <c r="E22" s="7" t="s">
        <v>105</v>
      </c>
      <c r="G22" s="11">
        <f>SUM(F23:F25)</f>
        <v>22391.62</v>
      </c>
      <c r="H22" s="72"/>
    </row>
    <row r="23" spans="1:8" ht="13.5" customHeight="1" x14ac:dyDescent="0.25">
      <c r="A23" s="19" t="s">
        <v>106</v>
      </c>
      <c r="C23" s="16">
        <f>SUM(B24:B25)</f>
        <v>96889.63</v>
      </c>
      <c r="E23" s="1" t="s">
        <v>107</v>
      </c>
      <c r="F23" s="8">
        <v>15478.38</v>
      </c>
      <c r="G23" s="9"/>
      <c r="H23" s="72" t="s">
        <v>108</v>
      </c>
    </row>
    <row r="24" spans="1:8" ht="14.25" customHeight="1" x14ac:dyDescent="0.25">
      <c r="A24" s="25" t="s">
        <v>88</v>
      </c>
      <c r="B24" s="16">
        <v>7149.81</v>
      </c>
      <c r="C24" s="63"/>
      <c r="E24" s="73" t="s">
        <v>109</v>
      </c>
      <c r="F24" s="8">
        <v>6913.24</v>
      </c>
      <c r="H24" s="72"/>
    </row>
    <row r="25" spans="1:8" ht="14.25" customHeight="1" x14ac:dyDescent="0.2">
      <c r="A25" s="1" t="s">
        <v>98</v>
      </c>
      <c r="B25" s="21">
        <v>89739.82</v>
      </c>
      <c r="E25" s="1" t="s">
        <v>110</v>
      </c>
      <c r="F25" s="13">
        <v>0</v>
      </c>
    </row>
    <row r="26" spans="1:8" ht="5.25" customHeight="1" x14ac:dyDescent="0.35">
      <c r="B26" s="18"/>
      <c r="C26" s="74"/>
      <c r="E26" s="73"/>
      <c r="F26" s="14"/>
    </row>
    <row r="27" spans="1:8" ht="14.25" customHeight="1" x14ac:dyDescent="0.2">
      <c r="A27" s="7" t="s">
        <v>111</v>
      </c>
      <c r="B27" s="75"/>
      <c r="C27" s="75">
        <f>SUM(B28:B30)</f>
        <v>183109.46000000002</v>
      </c>
      <c r="E27" s="73"/>
      <c r="F27" s="14"/>
    </row>
    <row r="28" spans="1:8" x14ac:dyDescent="0.2">
      <c r="A28" s="1" t="s">
        <v>112</v>
      </c>
      <c r="B28" s="16">
        <v>1758.45</v>
      </c>
      <c r="C28" s="75"/>
      <c r="E28" s="76" t="s">
        <v>113</v>
      </c>
      <c r="F28" s="14"/>
      <c r="G28" s="11">
        <f>SUM(F29)</f>
        <v>41.6</v>
      </c>
    </row>
    <row r="29" spans="1:8" x14ac:dyDescent="0.2">
      <c r="A29" s="22" t="s">
        <v>114</v>
      </c>
      <c r="B29" s="14">
        <v>0</v>
      </c>
      <c r="E29" s="73" t="s">
        <v>115</v>
      </c>
      <c r="F29" s="13">
        <v>41.6</v>
      </c>
      <c r="H29" s="62"/>
    </row>
    <row r="30" spans="1:8" x14ac:dyDescent="0.2">
      <c r="A30" s="22" t="s">
        <v>116</v>
      </c>
      <c r="B30" s="13">
        <v>181351.01</v>
      </c>
    </row>
    <row r="31" spans="1:8" x14ac:dyDescent="0.2">
      <c r="E31" s="77" t="s">
        <v>117</v>
      </c>
      <c r="G31" s="11">
        <f>SUM(F32)</f>
        <v>3389.63</v>
      </c>
    </row>
    <row r="32" spans="1:8" x14ac:dyDescent="0.2">
      <c r="A32" s="7" t="s">
        <v>118</v>
      </c>
      <c r="B32" s="75"/>
      <c r="C32" s="16">
        <f>SUM(B33:B39)</f>
        <v>150145.75999999998</v>
      </c>
      <c r="D32" s="62"/>
      <c r="E32" s="73" t="s">
        <v>119</v>
      </c>
      <c r="F32" s="21">
        <v>3389.63</v>
      </c>
    </row>
    <row r="33" spans="1:8" x14ac:dyDescent="0.2">
      <c r="A33" s="1" t="s">
        <v>120</v>
      </c>
      <c r="B33" s="75">
        <v>45107.21</v>
      </c>
      <c r="C33" s="16"/>
    </row>
    <row r="34" spans="1:8" ht="25.5" x14ac:dyDescent="0.2">
      <c r="A34" s="1" t="s">
        <v>122</v>
      </c>
      <c r="B34" s="75">
        <v>58053.209999999992</v>
      </c>
      <c r="E34" s="78" t="s">
        <v>121</v>
      </c>
      <c r="F34" s="8"/>
      <c r="G34" s="11">
        <f>SUM(F35)</f>
        <v>59238.76</v>
      </c>
    </row>
    <row r="35" spans="1:8" x14ac:dyDescent="0.2">
      <c r="A35" s="1" t="s">
        <v>124</v>
      </c>
      <c r="B35" s="16">
        <v>1669.43</v>
      </c>
      <c r="C35" s="75"/>
      <c r="E35" s="1" t="s">
        <v>123</v>
      </c>
      <c r="F35" s="21">
        <v>59238.76</v>
      </c>
    </row>
    <row r="36" spans="1:8" x14ac:dyDescent="0.2">
      <c r="A36" s="1" t="s">
        <v>125</v>
      </c>
      <c r="B36" s="75">
        <v>29562.44</v>
      </c>
      <c r="H36" s="79"/>
    </row>
    <row r="37" spans="1:8" x14ac:dyDescent="0.2">
      <c r="A37" s="1" t="s">
        <v>126</v>
      </c>
      <c r="B37" s="75">
        <v>3099.24</v>
      </c>
      <c r="C37" s="16"/>
      <c r="H37" s="80"/>
    </row>
    <row r="38" spans="1:8" x14ac:dyDescent="0.2">
      <c r="A38" s="1" t="s">
        <v>127</v>
      </c>
      <c r="B38" s="75">
        <v>0</v>
      </c>
      <c r="C38" s="16"/>
      <c r="H38" s="80"/>
    </row>
    <row r="39" spans="1:8" x14ac:dyDescent="0.2">
      <c r="A39" s="1" t="s">
        <v>128</v>
      </c>
      <c r="B39" s="69">
        <v>12654.23</v>
      </c>
      <c r="C39" s="16"/>
      <c r="H39" s="9"/>
    </row>
    <row r="40" spans="1:8" ht="6.75" customHeight="1" x14ac:dyDescent="0.2">
      <c r="C40" s="16"/>
      <c r="H40" s="62"/>
    </row>
    <row r="41" spans="1:8" x14ac:dyDescent="0.2">
      <c r="A41" s="7" t="s">
        <v>129</v>
      </c>
      <c r="C41" s="16">
        <f>SUM(B42:B43)</f>
        <v>740.84</v>
      </c>
    </row>
    <row r="42" spans="1:8" x14ac:dyDescent="0.2">
      <c r="A42" s="1" t="s">
        <v>130</v>
      </c>
      <c r="B42" s="14">
        <v>620.35</v>
      </c>
      <c r="H42" s="9"/>
    </row>
    <row r="43" spans="1:8" x14ac:dyDescent="0.2">
      <c r="A43" s="1" t="s">
        <v>131</v>
      </c>
      <c r="B43" s="23">
        <v>120.49</v>
      </c>
    </row>
    <row r="44" spans="1:8" x14ac:dyDescent="0.2">
      <c r="A44" s="6" t="s">
        <v>132</v>
      </c>
      <c r="B44" s="81"/>
      <c r="C44" s="16">
        <f>SUM(C5:C43)</f>
        <v>1325140.7600000002</v>
      </c>
      <c r="E44" s="6" t="s">
        <v>133</v>
      </c>
      <c r="F44" s="8"/>
      <c r="G44" s="16">
        <f>SUM(G5:G43)</f>
        <v>1074862.32</v>
      </c>
    </row>
    <row r="45" spans="1:8" ht="16.5" customHeight="1" x14ac:dyDescent="0.2">
      <c r="A45" s="6" t="str">
        <f>IF(C45=0,"","UTILIDAD DEL EJERCICIO")</f>
        <v/>
      </c>
      <c r="B45" s="82"/>
      <c r="C45" s="16">
        <f>IF(SUM(-C44+G44)&lt;0,0,SUM(-C44+G44))</f>
        <v>0</v>
      </c>
      <c r="E45" s="83" t="str">
        <f>IF(G45=0,"","PERDIDA DEL EJERCICIO")</f>
        <v>PERDIDA DEL EJERCICIO</v>
      </c>
      <c r="G45" s="84">
        <f>IF(SUM(-G44+C44)&lt;0,0,SUM(-G44+C44))</f>
        <v>250278.44000000018</v>
      </c>
    </row>
    <row r="46" spans="1:8" ht="13.5" thickBot="1" x14ac:dyDescent="0.25">
      <c r="A46" s="83" t="s">
        <v>134</v>
      </c>
      <c r="B46" s="85" t="s">
        <v>3</v>
      </c>
      <c r="C46" s="86">
        <f>+C44+C45</f>
        <v>1325140.7600000002</v>
      </c>
      <c r="E46" s="1" t="s">
        <v>135</v>
      </c>
      <c r="F46" s="31" t="s">
        <v>3</v>
      </c>
      <c r="G46" s="86">
        <f>+G44+G45</f>
        <v>1325140.7600000002</v>
      </c>
    </row>
    <row r="47" spans="1:8" ht="13.5" thickTop="1" x14ac:dyDescent="0.2"/>
    <row r="53" spans="1:8" x14ac:dyDescent="0.2">
      <c r="H53" s="9"/>
    </row>
    <row r="54" spans="1:8" x14ac:dyDescent="0.2">
      <c r="C54" s="16"/>
      <c r="G54" s="84"/>
      <c r="H54" s="9"/>
    </row>
    <row r="55" spans="1:8" x14ac:dyDescent="0.2">
      <c r="H55" s="84"/>
    </row>
    <row r="56" spans="1:8" x14ac:dyDescent="0.2">
      <c r="A56" s="83"/>
      <c r="B56" s="85"/>
      <c r="C56" s="31"/>
      <c r="F56" s="31"/>
      <c r="G56" s="31"/>
    </row>
    <row r="57" spans="1:8" ht="15.75" x14ac:dyDescent="0.25">
      <c r="A57" s="87"/>
      <c r="B57" s="88"/>
      <c r="C57" s="88"/>
      <c r="E57" s="88"/>
      <c r="F57" s="87"/>
      <c r="G57" s="89"/>
    </row>
    <row r="58" spans="1:8" ht="15.75" x14ac:dyDescent="0.25">
      <c r="A58" s="87"/>
      <c r="C58" s="90"/>
      <c r="D58" s="53"/>
      <c r="F58" s="87"/>
      <c r="G58" s="89"/>
    </row>
    <row r="59" spans="1:8" ht="15.75" x14ac:dyDescent="0.25">
      <c r="A59" s="89"/>
      <c r="D59" s="53"/>
      <c r="F59" s="89"/>
      <c r="G59" s="89"/>
    </row>
    <row r="61" spans="1:8" ht="15.75" x14ac:dyDescent="0.2">
      <c r="D61" s="88"/>
    </row>
  </sheetData>
  <printOptions horizontalCentered="1"/>
  <pageMargins left="0.11811023622047245" right="0.23622047244094491" top="0.62992125984251968" bottom="0.19685039370078741" header="0" footer="0"/>
  <pageSetup scale="79" orientation="landscape" r:id="rId1"/>
  <headerFooter alignWithMargins="0"/>
  <rowBreaks count="1" manualBreakCount="1">
    <brk id="6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BALANCE4  (BVES)</vt:lpstr>
      <vt:lpstr>EST.RESULTAD4  (BVES)</vt:lpstr>
      <vt:lpstr>'BALANCE4  (BVES)'!Área_de_impresión</vt:lpstr>
      <vt:lpstr>'EST.RESULTAD4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2021-02-25T03:04:55Z</cp:lastPrinted>
  <dcterms:created xsi:type="dcterms:W3CDTF">2021-02-25T03:01:40Z</dcterms:created>
  <dcterms:modified xsi:type="dcterms:W3CDTF">2021-02-25T03:09:42Z</dcterms:modified>
</cp:coreProperties>
</file>