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490" windowHeight="7530" activeTab="3"/>
  </bookViews>
  <sheets>
    <sheet name="Balance" sheetId="5" r:id="rId1"/>
    <sheet name="Resultado" sheetId="6" r:id="rId2"/>
    <sheet name="ECP" sheetId="7" r:id="rId3"/>
    <sheet name="Flujodef" sheetId="2" r:id="rId4"/>
    <sheet name="HT septiembre 2020" sheetId="3" r:id="rId5"/>
    <sheet name="OPERAC BURSATILES" sheetId="8" r:id="rId6"/>
  </sheets>
  <externalReferences>
    <externalReference r:id="rId7"/>
  </externalReferences>
  <definedNames>
    <definedName name="_xlnm.Print_Area" localSheetId="0">Balance!$A$1:$H$50</definedName>
    <definedName name="_xlnm.Print_Area" localSheetId="2">ECP!$A$1:$P$36</definedName>
    <definedName name="_xlnm.Print_Area" localSheetId="3">Flujodef!$A$1:$E$63</definedName>
    <definedName name="_xlnm.Print_Area" localSheetId="5">'OPERAC BURSATILES'!$A$1:$K$48</definedName>
    <definedName name="_xlnm.Print_Area" localSheetId="1">Resultado!$A$3:$I$48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3"/>
  <c r="H15" i="5"/>
  <c r="D40" i="3"/>
  <c r="D36"/>
  <c r="D35"/>
  <c r="H32" i="5"/>
  <c r="C27" i="3" s="1"/>
  <c r="C28"/>
  <c r="C26"/>
  <c r="C23"/>
  <c r="C22"/>
  <c r="C21"/>
  <c r="C18"/>
  <c r="C17"/>
  <c r="C16"/>
  <c r="C15"/>
  <c r="C12"/>
  <c r="C10"/>
  <c r="A1" i="8"/>
  <c r="A2"/>
  <c r="A3"/>
  <c r="I24"/>
  <c r="I33"/>
  <c r="P17" i="7"/>
  <c r="P18"/>
  <c r="P20" s="1"/>
  <c r="P19"/>
  <c r="H20"/>
  <c r="J20"/>
  <c r="L20"/>
  <c r="N20"/>
  <c r="P22"/>
  <c r="P23"/>
  <c r="H25"/>
  <c r="L25"/>
  <c r="I10" i="6"/>
  <c r="I15"/>
  <c r="I23"/>
  <c r="I28"/>
  <c r="H9" i="5"/>
  <c r="H21"/>
  <c r="H25"/>
  <c r="H28"/>
  <c r="H34"/>
  <c r="H31" l="1"/>
  <c r="I20" i="6"/>
  <c r="I26" s="1"/>
  <c r="I32" s="1"/>
  <c r="I38" s="1"/>
  <c r="H18" i="5"/>
  <c r="J24" i="7"/>
  <c r="J25" s="1"/>
  <c r="H39" i="5" l="1"/>
  <c r="L41" i="6" s="1"/>
  <c r="N24" i="7"/>
  <c r="N25" s="1"/>
  <c r="M45" i="3"/>
  <c r="H37" i="5" l="1"/>
  <c r="C29" i="3" s="1"/>
  <c r="C30" s="1"/>
  <c r="P24" i="7"/>
  <c r="P25" s="1"/>
  <c r="D48" i="3"/>
  <c r="E36"/>
  <c r="H41" i="5" l="1"/>
  <c r="K42" s="1"/>
  <c r="H40"/>
  <c r="R26" i="7" s="1"/>
  <c r="F38" i="3"/>
  <c r="E43"/>
  <c r="E41"/>
  <c r="E40"/>
  <c r="E35"/>
  <c r="E42"/>
  <c r="H43" l="1"/>
  <c r="D38" l="1"/>
  <c r="D49" s="1"/>
  <c r="E37"/>
  <c r="E27"/>
  <c r="E52" l="1"/>
  <c r="E47"/>
  <c r="E46"/>
  <c r="H46" s="1"/>
  <c r="E45"/>
  <c r="E44"/>
  <c r="F22" i="2"/>
  <c r="E48" i="3"/>
  <c r="H41"/>
  <c r="F21" i="2" s="1"/>
  <c r="H40" i="3"/>
  <c r="F20" i="2" s="1"/>
  <c r="E39" i="3"/>
  <c r="H39" s="1"/>
  <c r="F16" i="2"/>
  <c r="K30" i="3"/>
  <c r="F30"/>
  <c r="D30"/>
  <c r="E29"/>
  <c r="H29" s="1"/>
  <c r="I29" s="1"/>
  <c r="M39" s="1"/>
  <c r="G30"/>
  <c r="E28"/>
  <c r="H28" s="1"/>
  <c r="J28" s="1"/>
  <c r="F46" i="2" s="1"/>
  <c r="H27" i="3"/>
  <c r="I27" s="1"/>
  <c r="M40" s="1"/>
  <c r="E26"/>
  <c r="H26" s="1"/>
  <c r="M26" s="1"/>
  <c r="E25"/>
  <c r="H25" s="1"/>
  <c r="M25" s="1"/>
  <c r="E24"/>
  <c r="H24" s="1"/>
  <c r="E22"/>
  <c r="H22" s="1"/>
  <c r="E21"/>
  <c r="H21" s="1"/>
  <c r="M20"/>
  <c r="L19"/>
  <c r="I19"/>
  <c r="G19"/>
  <c r="F19"/>
  <c r="C19"/>
  <c r="E18"/>
  <c r="H18" s="1"/>
  <c r="E17"/>
  <c r="E15"/>
  <c r="H15" s="1"/>
  <c r="J15" s="1"/>
  <c r="E14"/>
  <c r="H14" s="1"/>
  <c r="J14" s="1"/>
  <c r="F43" i="2" s="1"/>
  <c r="E13" i="3"/>
  <c r="H13" s="1"/>
  <c r="J13" s="1"/>
  <c r="F41" i="2" s="1"/>
  <c r="E12" i="3"/>
  <c r="H12" s="1"/>
  <c r="J12" s="1"/>
  <c r="E11"/>
  <c r="H11" s="1"/>
  <c r="K11" s="1"/>
  <c r="M11" s="1"/>
  <c r="E10"/>
  <c r="F35" i="2" l="1"/>
  <c r="H17" i="3"/>
  <c r="F42" i="2"/>
  <c r="H10" i="3"/>
  <c r="M10" s="1"/>
  <c r="F31"/>
  <c r="G31"/>
  <c r="F44" i="2"/>
  <c r="M13" i="3"/>
  <c r="C31"/>
  <c r="M15"/>
  <c r="H36"/>
  <c r="F15" i="2" s="1"/>
  <c r="D19" i="3"/>
  <c r="D31" s="1"/>
  <c r="E16"/>
  <c r="H16" s="1"/>
  <c r="J21"/>
  <c r="F48" i="2" s="1"/>
  <c r="M12" i="3"/>
  <c r="M14"/>
  <c r="M27"/>
  <c r="J18"/>
  <c r="F45" s="1"/>
  <c r="J22"/>
  <c r="G44" s="1"/>
  <c r="H44" s="1"/>
  <c r="J24"/>
  <c r="M24" s="1"/>
  <c r="E38"/>
  <c r="E49" s="1"/>
  <c r="E23"/>
  <c r="K17" l="1"/>
  <c r="F37" s="1"/>
  <c r="H37" s="1"/>
  <c r="F17" i="2" s="1"/>
  <c r="H19" i="3"/>
  <c r="M21"/>
  <c r="F23" i="2"/>
  <c r="F49"/>
  <c r="F34"/>
  <c r="M18" i="3"/>
  <c r="F38" i="2"/>
  <c r="F37" s="1"/>
  <c r="F48" i="3"/>
  <c r="F49" s="1"/>
  <c r="E19"/>
  <c r="E30"/>
  <c r="H23"/>
  <c r="M22"/>
  <c r="I30"/>
  <c r="I31" s="1"/>
  <c r="L29"/>
  <c r="J16"/>
  <c r="G35" s="1"/>
  <c r="G38" s="1"/>
  <c r="K19" l="1"/>
  <c r="K31" s="1"/>
  <c r="M42" s="1"/>
  <c r="F45" i="2"/>
  <c r="M17" i="3"/>
  <c r="F47" i="2"/>
  <c r="H35" i="3"/>
  <c r="H38" s="1"/>
  <c r="E31"/>
  <c r="H45"/>
  <c r="J19"/>
  <c r="M16"/>
  <c r="J23"/>
  <c r="F50" i="2" s="1"/>
  <c r="H30" i="3"/>
  <c r="H31" s="1"/>
  <c r="L30"/>
  <c r="L31" s="1"/>
  <c r="M43" s="1"/>
  <c r="M29"/>
  <c r="G42" l="1"/>
  <c r="M19"/>
  <c r="F40" i="2"/>
  <c r="F52" s="1"/>
  <c r="J30" i="3"/>
  <c r="J31" s="1"/>
  <c r="M31" s="1"/>
  <c r="M23"/>
  <c r="H42" l="1"/>
  <c r="G48"/>
  <c r="G49" s="1"/>
  <c r="M41"/>
  <c r="M44" l="1"/>
  <c r="M46" s="1"/>
  <c r="M48" s="1"/>
  <c r="N39"/>
  <c r="H48"/>
  <c r="H49" s="1"/>
  <c r="H52" s="1"/>
  <c r="F24" i="2"/>
  <c r="F26" s="1"/>
  <c r="F28" l="1"/>
  <c r="F30" s="1"/>
  <c r="G30" s="1"/>
  <c r="O39" i="3"/>
  <c r="G51"/>
  <c r="H51"/>
  <c r="G53" l="1"/>
</calcChain>
</file>

<file path=xl/comments1.xml><?xml version="1.0" encoding="utf-8"?>
<comments xmlns="http://schemas.openxmlformats.org/spreadsheetml/2006/main">
  <authors>
    <author>Autor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Habia saldo en el 2011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GASTOS DE PERSONAL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Total de gastos menos demás celdas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GASTOS POR SERVICIOS RECIBIDOS DE TERCEROS + GASTOS DIVERSOS</t>
        </r>
      </text>
    </comment>
  </commentList>
</comments>
</file>

<file path=xl/sharedStrings.xml><?xml version="1.0" encoding="utf-8"?>
<sst xmlns="http://schemas.openxmlformats.org/spreadsheetml/2006/main" count="294" uniqueCount="185">
  <si>
    <t>LAFISE VALORES DE EL SALVADOR, S.A. DE C.V.</t>
  </si>
  <si>
    <t>(Casa de Corredores de Bolsa)</t>
  </si>
  <si>
    <t>(Compañía Salvadoreña Subsidiaria de Finance Exchange and Trading Corp.)</t>
  </si>
  <si>
    <t>(San Salvador, República de El Salvador)</t>
  </si>
  <si>
    <t>Estados de Flujos de Efectivo Intermedios</t>
  </si>
  <si>
    <t>(No auditados)</t>
  </si>
  <si>
    <t>(Cifras en Dólares de los Estados Unidos de América)</t>
  </si>
  <si>
    <t>Nota</t>
  </si>
  <si>
    <t>Flujos de efectivo por actividades de operación:</t>
  </si>
  <si>
    <t>Ingresos por servicios</t>
  </si>
  <si>
    <t xml:space="preserve"> </t>
  </si>
  <si>
    <t>Ingresos por intereses y dividendos</t>
  </si>
  <si>
    <t>Menos:</t>
  </si>
  <si>
    <t>Pagos por costos de servicios</t>
  </si>
  <si>
    <t xml:space="preserve">Pago de remuneraciones y beneficios sociales </t>
  </si>
  <si>
    <t>Pago de proveedores</t>
  </si>
  <si>
    <t>Pago de impuestos y contribuciones</t>
  </si>
  <si>
    <t>Otros pagos relativos a operación</t>
  </si>
  <si>
    <t>(Disminución) aumento de efectivo y equivalentes de efectivo proveniente</t>
  </si>
  <si>
    <t xml:space="preserve">   de actividades de operación</t>
  </si>
  <si>
    <t>(Disminución) aumento neto de efectivo y equivalentes de efectivo</t>
  </si>
  <si>
    <t>Saldo de efectivo y equivalentes de efectivo al inicio del período</t>
  </si>
  <si>
    <t>Saldo de efectivo y equivalentes de efectivo al final del período</t>
  </si>
  <si>
    <t xml:space="preserve">Conciliación del resultado neto con el efectivo y equivalentes de  </t>
  </si>
  <si>
    <t>efectivo provenientes de las actividades de operación</t>
  </si>
  <si>
    <t>Utilidad Neta</t>
  </si>
  <si>
    <t>Reserva Legal</t>
  </si>
  <si>
    <t>Más:</t>
  </si>
  <si>
    <t>Ajustes al resultado del período</t>
  </si>
  <si>
    <t>Amortización de derecho de explotación de bolsa</t>
  </si>
  <si>
    <t xml:space="preserve">   Cargos y abonos por cambios netos en activos y pasivos</t>
  </si>
  <si>
    <t xml:space="preserve">   Cuentas y documentos por cobrar</t>
  </si>
  <si>
    <t xml:space="preserve">   Cuentas y documentos por cobrar relacionados</t>
  </si>
  <si>
    <t xml:space="preserve">   Rendimientos por cobrar</t>
  </si>
  <si>
    <t xml:space="preserve">   Impuestos (activos)</t>
  </si>
  <si>
    <t xml:space="preserve">   Gastos pagados por anticipado</t>
  </si>
  <si>
    <t xml:space="preserve">   Cuentas por pagar</t>
  </si>
  <si>
    <t xml:space="preserve">   Impuestos por pagar propios</t>
  </si>
  <si>
    <t xml:space="preserve">   Cuentas por pagar relacionadas</t>
  </si>
  <si>
    <t>(Disminución) aumento de efectivo y equivalentes de efectivo</t>
  </si>
  <si>
    <t xml:space="preserve">   proveniente de actividades de operación</t>
  </si>
  <si>
    <t>Véanse notas que acompañan a los estados financieros intermedios.</t>
  </si>
  <si>
    <t>Eliminaciones</t>
  </si>
  <si>
    <t>Variación</t>
  </si>
  <si>
    <t xml:space="preserve">Utilidad del </t>
  </si>
  <si>
    <t>-------</t>
  </si>
  <si>
    <t>Flujos de Efectivo        ---</t>
  </si>
  <si>
    <t>Variacion</t>
  </si>
  <si>
    <t>Debe</t>
  </si>
  <si>
    <t>Haber</t>
  </si>
  <si>
    <t>Real</t>
  </si>
  <si>
    <t>Ejercicio</t>
  </si>
  <si>
    <t>Operación</t>
  </si>
  <si>
    <t>Inversión</t>
  </si>
  <si>
    <t>Financiamiento</t>
  </si>
  <si>
    <t>ACTIVO</t>
  </si>
  <si>
    <t xml:space="preserve">Bancos y financieras del país </t>
  </si>
  <si>
    <t>Depósitos restringidos</t>
  </si>
  <si>
    <t xml:space="preserve">Cuentas y documentos por cobrar relacionadas </t>
  </si>
  <si>
    <t>Cuentas por cobrar</t>
  </si>
  <si>
    <t>Rendimiento por cobrar</t>
  </si>
  <si>
    <t>Impuestos</t>
  </si>
  <si>
    <t>Gastos pagados por anticipado</t>
  </si>
  <si>
    <t xml:space="preserve">Inversiones permanentes </t>
  </si>
  <si>
    <t>Activos intangibles (neto)</t>
  </si>
  <si>
    <t>TOTAL DE ACTIVO</t>
  </si>
  <si>
    <t>Pasivos y Patrimonio:</t>
  </si>
  <si>
    <t>Cuentas por pagar</t>
  </si>
  <si>
    <t>Impuestos por pagar propios</t>
  </si>
  <si>
    <t>Obligaciones con empresas relacionadas a largo plazo</t>
  </si>
  <si>
    <t>Otras cuentas por pagar</t>
  </si>
  <si>
    <t>Total Pasivo</t>
  </si>
  <si>
    <t>Capital social</t>
  </si>
  <si>
    <t>Reserva legal</t>
  </si>
  <si>
    <t xml:space="preserve">Revaluaciones </t>
  </si>
  <si>
    <t>Utilidades acumuladas</t>
  </si>
  <si>
    <t>TOTAL PASIVO Y PATRIMONIO</t>
  </si>
  <si>
    <t>TOTAL</t>
  </si>
  <si>
    <t>Cuadre de ingresos y gastos para el flujo de efectivo</t>
  </si>
  <si>
    <t>Ingresos Financieros</t>
  </si>
  <si>
    <t>Otros ingresos</t>
  </si>
  <si>
    <t>Gastos operacion</t>
  </si>
  <si>
    <t>Utilidad del Ejercicio</t>
  </si>
  <si>
    <t>Gtos operación servicios bursatiles</t>
  </si>
  <si>
    <t>Ajustes para Conciliar Utilidad</t>
  </si>
  <si>
    <t>Efectivo Usado en Activ. Operación</t>
  </si>
  <si>
    <t>Gastos generales y de admon</t>
  </si>
  <si>
    <t>Efectivo Usado en Activ. Inversión</t>
  </si>
  <si>
    <t>Efectivo Usado en Activ. Financiamiento</t>
  </si>
  <si>
    <t>Impuesto sobre la renta</t>
  </si>
  <si>
    <t>EFECTIVO NETO DEL AÑO</t>
  </si>
  <si>
    <t>Depreciacion y  Amortización</t>
  </si>
  <si>
    <t>Efectivo al Principio de Año</t>
  </si>
  <si>
    <t>EFECTIVO AL FINAL DEL AÑO</t>
  </si>
  <si>
    <t>Dif</t>
  </si>
  <si>
    <t xml:space="preserve"> Inversiones a largo plazo</t>
  </si>
  <si>
    <t xml:space="preserve"> Revaluaciones de inversiones</t>
  </si>
  <si>
    <t>Diciembre</t>
  </si>
  <si>
    <t>Auditores Externos</t>
  </si>
  <si>
    <t>Zelaya Rivas Asociados, SA de CV</t>
  </si>
  <si>
    <t>Contador</t>
  </si>
  <si>
    <t>Vicepresidenta</t>
  </si>
  <si>
    <t>Juan Carlos Martínez Sánchez</t>
  </si>
  <si>
    <t>Sandra María Munguía Palomo</t>
  </si>
  <si>
    <t>Total pasivo más patrimonio</t>
  </si>
  <si>
    <t>Total patrimonio</t>
  </si>
  <si>
    <t>Resultados del período</t>
  </si>
  <si>
    <t>Resultados acumulados de ejercicios anteriores</t>
  </si>
  <si>
    <t>Resultados:</t>
  </si>
  <si>
    <t>5, 12</t>
  </si>
  <si>
    <t>Revaluaciones de inversiones</t>
  </si>
  <si>
    <t>Revaluaciones</t>
  </si>
  <si>
    <t>Reservas de capital:</t>
  </si>
  <si>
    <t>12, 16</t>
  </si>
  <si>
    <t>Capital:</t>
  </si>
  <si>
    <t>Patrimonio:</t>
  </si>
  <si>
    <t>Total pasivo</t>
  </si>
  <si>
    <t>Cuentas por pagar realacionadas</t>
  </si>
  <si>
    <t>Pasivos corrientes:</t>
  </si>
  <si>
    <t>Pasivo</t>
  </si>
  <si>
    <t>Total activo</t>
  </si>
  <si>
    <t>Activos intangibles</t>
  </si>
  <si>
    <t>Inversiones financieras a largo plazo</t>
  </si>
  <si>
    <t>Activos no corrientes:</t>
  </si>
  <si>
    <t>Cuentas y documentos por cobrar a partes relacionadas</t>
  </si>
  <si>
    <t>Bancos y otras instituciones financieras</t>
  </si>
  <si>
    <t>Activos corrientes:</t>
  </si>
  <si>
    <t>Activo</t>
  </si>
  <si>
    <t xml:space="preserve">                           Zelaya Rivas Asociados, SA de CV</t>
  </si>
  <si>
    <t xml:space="preserve">Utilidad Neta </t>
  </si>
  <si>
    <t>Impuesto Sobre la Renta</t>
  </si>
  <si>
    <t>Reserva legal (7%)</t>
  </si>
  <si>
    <t>Utilidad antes de Impuestos</t>
  </si>
  <si>
    <t xml:space="preserve">Gastos por obligaciones con instituciones financieras  </t>
  </si>
  <si>
    <t>Gastos financieros:</t>
  </si>
  <si>
    <t>Utilidad (pérdida) antes de intereses</t>
  </si>
  <si>
    <t>Ingresos por inversiones permanentes</t>
  </si>
  <si>
    <t>Ingresos financieros:</t>
  </si>
  <si>
    <t>Resultado de operación</t>
  </si>
  <si>
    <t>6, 14</t>
  </si>
  <si>
    <t>de operaciones bursátiles</t>
  </si>
  <si>
    <t>Gastos generales de administración y de personal</t>
  </si>
  <si>
    <t>Gastos de operación de servicios bursátiles</t>
  </si>
  <si>
    <t>Gastos de operación:</t>
  </si>
  <si>
    <t>Ingresos diversos</t>
  </si>
  <si>
    <t xml:space="preserve">Ingresos por servicios de operaciones bursátiles </t>
  </si>
  <si>
    <t>Ingresos de operación:</t>
  </si>
  <si>
    <t>LAFISE VALORES DE EL SALVADOR, SA DE CV</t>
  </si>
  <si>
    <t xml:space="preserve">                                                  Auditores Externos</t>
  </si>
  <si>
    <t xml:space="preserve">           Contador</t>
  </si>
  <si>
    <t>Jaqueline de Palacios</t>
  </si>
  <si>
    <t>Saldos al 31 de diciembre de 2020</t>
  </si>
  <si>
    <t>Resultados del ejercicio</t>
  </si>
  <si>
    <t>Saldos al 31 de diciembre de 2019</t>
  </si>
  <si>
    <t>Saldos al 31 de diciembre de 2013</t>
  </si>
  <si>
    <t>Saldos al 31 de diciembre de 2012</t>
  </si>
  <si>
    <t>Total</t>
  </si>
  <si>
    <t>acumulado</t>
  </si>
  <si>
    <t>Reservas</t>
  </si>
  <si>
    <t>social</t>
  </si>
  <si>
    <t>Resultado</t>
  </si>
  <si>
    <t xml:space="preserve">Capital </t>
  </si>
  <si>
    <t xml:space="preserve">               Contador</t>
  </si>
  <si>
    <t xml:space="preserve">          Representante Legal</t>
  </si>
  <si>
    <t>Juan Carlos Martínez Sanchez</t>
  </si>
  <si>
    <t>Sandra Maria Munguia Palomo</t>
  </si>
  <si>
    <t>Total de cuentas acreedoras por servicios bursátiles</t>
  </si>
  <si>
    <t>Control de valores recibidos para custodia</t>
  </si>
  <si>
    <t>Valores a entregar</t>
  </si>
  <si>
    <t>Obligaciones por fondos recibidos de clientes</t>
  </si>
  <si>
    <t>operaciones bursátiles:</t>
  </si>
  <si>
    <t>Obligaciones por fondos recibidos de clientes por</t>
  </si>
  <si>
    <t>Cuentas acreedoras por obligaciones por servicios bursátiles:</t>
  </si>
  <si>
    <t>Total de cuentas deudoras por servicios bursátiles</t>
  </si>
  <si>
    <t>Valores recibidos para custodio y cobro</t>
  </si>
  <si>
    <t>Valores a recibir</t>
  </si>
  <si>
    <t>Bancos y financieras</t>
  </si>
  <si>
    <t>Cuentas deudoras por efectivo y derechos de servicios bursátiles:</t>
  </si>
  <si>
    <t>Operaciones de servicios bursátiles:</t>
  </si>
  <si>
    <t>Balance General al 30 de septiembre de 2020</t>
  </si>
  <si>
    <t>Estado de Resultados al 30 de septiembre de 2020</t>
  </si>
  <si>
    <t>Estado de Cambios en el Patrimonio del 01 de enero al 30 de septiembre 2020</t>
  </si>
  <si>
    <t>Por los períodos del 1 de enero al 30 de septeimbre 2020</t>
  </si>
  <si>
    <t>FLUJO DE EFECTIVO AL 30/09/2020</t>
  </si>
  <si>
    <t>Estado de Operaciones Bursátiles al 30 de septiembre 2020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</si>
</sst>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,##0.0000000000000_);\(#,##0.0000000000000\)"/>
    <numFmt numFmtId="167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  <family val="2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rgb="FFFF0000"/>
      <name val="Arial"/>
      <family val="2"/>
    </font>
    <font>
      <sz val="10"/>
      <color rgb="FFFF0000"/>
      <name val="Comic Sans MS"/>
      <family val="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Comic Sans MS"/>
      <family val="4"/>
    </font>
    <font>
      <sz val="10"/>
      <name val="Arial"/>
    </font>
    <font>
      <u/>
      <sz val="11"/>
      <name val="Times New Roman"/>
      <family val="1"/>
    </font>
    <font>
      <b/>
      <sz val="1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79">
    <xf numFmtId="0" fontId="0" fillId="0" borderId="0" xfId="0"/>
    <xf numFmtId="0" fontId="3" fillId="2" borderId="0" xfId="1" applyFont="1" applyFill="1"/>
    <xf numFmtId="0" fontId="2" fillId="2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2" borderId="0" xfId="2" applyFont="1" applyFill="1"/>
    <xf numFmtId="0" fontId="3" fillId="0" borderId="0" xfId="2" applyFont="1" applyFill="1"/>
    <xf numFmtId="0" fontId="3" fillId="2" borderId="1" xfId="2" applyFont="1" applyFill="1" applyBorder="1"/>
    <xf numFmtId="0" fontId="3" fillId="0" borderId="1" xfId="2" applyFont="1" applyFill="1" applyBorder="1"/>
    <xf numFmtId="0" fontId="5" fillId="2" borderId="0" xfId="1" applyFont="1" applyFill="1" applyAlignment="1">
      <alignment horizontal="center"/>
    </xf>
    <xf numFmtId="37" fontId="3" fillId="0" borderId="0" xfId="1" applyNumberFormat="1" applyFont="1" applyFill="1"/>
    <xf numFmtId="37" fontId="3" fillId="2" borderId="0" xfId="1" applyNumberFormat="1" applyFont="1" applyFill="1"/>
    <xf numFmtId="39" fontId="3" fillId="0" borderId="0" xfId="1" applyNumberFormat="1" applyFont="1" applyFill="1"/>
    <xf numFmtId="0" fontId="3" fillId="2" borderId="0" xfId="1" applyFont="1" applyFill="1" applyAlignment="1">
      <alignment horizontal="left" indent="1"/>
    </xf>
    <xf numFmtId="39" fontId="3" fillId="0" borderId="2" xfId="1" applyNumberFormat="1" applyFont="1" applyFill="1" applyBorder="1"/>
    <xf numFmtId="0" fontId="2" fillId="2" borderId="0" xfId="1" applyFont="1" applyFill="1"/>
    <xf numFmtId="39" fontId="3" fillId="0" borderId="2" xfId="4" applyNumberFormat="1" applyFont="1" applyFill="1" applyBorder="1" applyAlignment="1">
      <alignment horizontal="right"/>
    </xf>
    <xf numFmtId="39" fontId="3" fillId="0" borderId="0" xfId="4" applyNumberFormat="1" applyFont="1" applyFill="1"/>
    <xf numFmtId="39" fontId="3" fillId="0" borderId="0" xfId="4" applyNumberFormat="1" applyFont="1" applyFill="1" applyBorder="1" applyAlignment="1">
      <alignment horizontal="right"/>
    </xf>
    <xf numFmtId="39" fontId="3" fillId="0" borderId="2" xfId="4" applyNumberFormat="1" applyFont="1" applyFill="1" applyBorder="1"/>
    <xf numFmtId="0" fontId="3" fillId="2" borderId="0" xfId="1" applyFont="1" applyFill="1" applyAlignment="1">
      <alignment horizontal="center"/>
    </xf>
    <xf numFmtId="39" fontId="3" fillId="0" borderId="3" xfId="4" applyNumberFormat="1" applyFont="1" applyFill="1" applyBorder="1"/>
    <xf numFmtId="39" fontId="3" fillId="0" borderId="0" xfId="4" applyNumberFormat="1" applyFont="1" applyFill="1" applyBorder="1"/>
    <xf numFmtId="0" fontId="6" fillId="0" borderId="0" xfId="1" applyFont="1"/>
    <xf numFmtId="3" fontId="3" fillId="2" borderId="0" xfId="1" applyNumberFormat="1" applyFont="1" applyFill="1" applyAlignment="1">
      <alignment horizontal="right"/>
    </xf>
    <xf numFmtId="0" fontId="3" fillId="3" borderId="0" xfId="2" applyFont="1" applyFill="1"/>
    <xf numFmtId="0" fontId="3" fillId="3" borderId="1" xfId="2" applyFont="1" applyFill="1" applyBorder="1"/>
    <xf numFmtId="0" fontId="3" fillId="3" borderId="0" xfId="1" applyFont="1" applyFill="1"/>
    <xf numFmtId="0" fontId="3" fillId="0" borderId="0" xfId="1" applyFont="1" applyFill="1"/>
    <xf numFmtId="3" fontId="3" fillId="3" borderId="0" xfId="1" applyNumberFormat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7" fillId="3" borderId="0" xfId="1" applyFont="1" applyFill="1"/>
    <xf numFmtId="0" fontId="8" fillId="3" borderId="0" xfId="1" applyFont="1" applyFill="1" applyAlignment="1">
      <alignment horizontal="center"/>
    </xf>
    <xf numFmtId="0" fontId="8" fillId="3" borderId="0" xfId="1" applyFont="1" applyFill="1"/>
    <xf numFmtId="37" fontId="8" fillId="3" borderId="0" xfId="1" applyNumberFormat="1" applyFont="1" applyFill="1" applyBorder="1" applyAlignment="1">
      <alignment horizontal="right"/>
    </xf>
    <xf numFmtId="0" fontId="9" fillId="0" borderId="0" xfId="1" applyFont="1" applyAlignment="1">
      <alignment horizontal="centerContinuous"/>
    </xf>
    <xf numFmtId="0" fontId="1" fillId="0" borderId="0" xfId="1"/>
    <xf numFmtId="0" fontId="10" fillId="4" borderId="5" xfId="1" applyFont="1" applyFill="1" applyBorder="1"/>
    <xf numFmtId="0" fontId="10" fillId="4" borderId="4" xfId="1" applyFont="1" applyFill="1" applyBorder="1"/>
    <xf numFmtId="3" fontId="10" fillId="4" borderId="6" xfId="1" applyNumberFormat="1" applyFont="1" applyFill="1" applyBorder="1"/>
    <xf numFmtId="0" fontId="9" fillId="4" borderId="5" xfId="1" applyFont="1" applyFill="1" applyBorder="1"/>
    <xf numFmtId="0" fontId="9" fillId="4" borderId="7" xfId="1" applyFont="1" applyFill="1" applyBorder="1"/>
    <xf numFmtId="0" fontId="9" fillId="4" borderId="6" xfId="1" applyFont="1" applyFill="1" applyBorder="1"/>
    <xf numFmtId="0" fontId="9" fillId="4" borderId="4" xfId="1" applyFont="1" applyFill="1" applyBorder="1" applyAlignment="1">
      <alignment horizontal="center"/>
    </xf>
    <xf numFmtId="0" fontId="9" fillId="4" borderId="4" xfId="1" quotePrefix="1" applyFont="1" applyFill="1" applyBorder="1" applyAlignment="1">
      <alignment horizontal="left"/>
    </xf>
    <xf numFmtId="0" fontId="9" fillId="4" borderId="4" xfId="1" applyFont="1" applyFill="1" applyBorder="1"/>
    <xf numFmtId="0" fontId="10" fillId="4" borderId="8" xfId="1" applyFont="1" applyFill="1" applyBorder="1"/>
    <xf numFmtId="0" fontId="9" fillId="4" borderId="2" xfId="1" applyFont="1" applyFill="1" applyBorder="1"/>
    <xf numFmtId="0" fontId="9" fillId="4" borderId="2" xfId="1" applyFont="1" applyFill="1" applyBorder="1" applyAlignment="1">
      <alignment horizontal="center"/>
    </xf>
    <xf numFmtId="0" fontId="9" fillId="4" borderId="9" xfId="1" applyFont="1" applyFill="1" applyBorder="1"/>
    <xf numFmtId="0" fontId="9" fillId="4" borderId="10" xfId="1" applyFont="1" applyFill="1" applyBorder="1"/>
    <xf numFmtId="0" fontId="9" fillId="4" borderId="8" xfId="1" applyFont="1" applyFill="1" applyBorder="1"/>
    <xf numFmtId="0" fontId="9" fillId="4" borderId="5" xfId="1" quotePrefix="1" applyFont="1" applyFill="1" applyBorder="1" applyAlignment="1">
      <alignment horizontal="left"/>
    </xf>
    <xf numFmtId="0" fontId="9" fillId="0" borderId="11" xfId="1" applyFont="1" applyBorder="1"/>
    <xf numFmtId="0" fontId="9" fillId="0" borderId="0" xfId="1" applyFont="1" applyBorder="1"/>
    <xf numFmtId="4" fontId="10" fillId="0" borderId="12" xfId="1" applyNumberFormat="1" applyFont="1" applyBorder="1"/>
    <xf numFmtId="4" fontId="10" fillId="0" borderId="0" xfId="1" applyNumberFormat="1" applyFont="1" applyBorder="1"/>
    <xf numFmtId="4" fontId="10" fillId="0" borderId="13" xfId="1" applyNumberFormat="1" applyFont="1" applyBorder="1"/>
    <xf numFmtId="4" fontId="10" fillId="0" borderId="14" xfId="1" applyNumberFormat="1" applyFont="1" applyBorder="1"/>
    <xf numFmtId="4" fontId="10" fillId="0" borderId="11" xfId="1" applyNumberFormat="1" applyFont="1" applyBorder="1"/>
    <xf numFmtId="43" fontId="10" fillId="0" borderId="11" xfId="3" applyFont="1" applyBorder="1"/>
    <xf numFmtId="43" fontId="10" fillId="0" borderId="0" xfId="3" applyFont="1" applyBorder="1"/>
    <xf numFmtId="43" fontId="10" fillId="0" borderId="13" xfId="3" applyFont="1" applyBorder="1"/>
    <xf numFmtId="43" fontId="10" fillId="0" borderId="14" xfId="3" applyFont="1" applyBorder="1"/>
    <xf numFmtId="43" fontId="10" fillId="0" borderId="14" xfId="3" applyFont="1" applyFill="1" applyBorder="1"/>
    <xf numFmtId="43" fontId="10" fillId="0" borderId="0" xfId="3" applyFont="1" applyFill="1" applyBorder="1"/>
    <xf numFmtId="43" fontId="10" fillId="0" borderId="11" xfId="3" applyFont="1" applyFill="1" applyBorder="1"/>
    <xf numFmtId="43" fontId="10" fillId="0" borderId="11" xfId="3" applyFont="1" applyBorder="1" applyAlignment="1">
      <alignment horizontal="left"/>
    </xf>
    <xf numFmtId="43" fontId="10" fillId="0" borderId="0" xfId="3" applyFont="1" applyBorder="1" applyAlignment="1">
      <alignment horizontal="left"/>
    </xf>
    <xf numFmtId="43" fontId="10" fillId="3" borderId="0" xfId="3" applyFont="1" applyFill="1" applyBorder="1"/>
    <xf numFmtId="43" fontId="10" fillId="3" borderId="11" xfId="3" applyFont="1" applyFill="1" applyBorder="1"/>
    <xf numFmtId="43" fontId="10" fillId="5" borderId="0" xfId="3" applyFont="1" applyFill="1" applyBorder="1"/>
    <xf numFmtId="43" fontId="10" fillId="6" borderId="0" xfId="3" applyFont="1" applyFill="1" applyBorder="1"/>
    <xf numFmtId="43" fontId="11" fillId="0" borderId="0" xfId="3" applyFont="1"/>
    <xf numFmtId="43" fontId="10" fillId="7" borderId="0" xfId="3" applyFont="1" applyFill="1" applyBorder="1"/>
    <xf numFmtId="43" fontId="10" fillId="0" borderId="8" xfId="3" applyFont="1" applyBorder="1"/>
    <xf numFmtId="43" fontId="10" fillId="8" borderId="8" xfId="3" applyFont="1" applyFill="1" applyBorder="1"/>
    <xf numFmtId="43" fontId="9" fillId="0" borderId="11" xfId="3" quotePrefix="1" applyFont="1" applyBorder="1" applyAlignment="1">
      <alignment horizontal="left"/>
    </xf>
    <xf numFmtId="43" fontId="9" fillId="0" borderId="0" xfId="3" quotePrefix="1" applyFont="1" applyBorder="1" applyAlignment="1">
      <alignment horizontal="left"/>
    </xf>
    <xf numFmtId="43" fontId="10" fillId="0" borderId="15" xfId="3" applyFont="1" applyBorder="1"/>
    <xf numFmtId="43" fontId="10" fillId="0" borderId="16" xfId="3" applyFont="1" applyBorder="1"/>
    <xf numFmtId="43" fontId="10" fillId="0" borderId="17" xfId="3" applyFont="1" applyBorder="1"/>
    <xf numFmtId="43" fontId="10" fillId="0" borderId="18" xfId="3" applyFont="1" applyBorder="1"/>
    <xf numFmtId="43" fontId="10" fillId="0" borderId="19" xfId="3" applyFont="1" applyFill="1" applyBorder="1"/>
    <xf numFmtId="43" fontId="10" fillId="3" borderId="15" xfId="3" applyFont="1" applyFill="1" applyBorder="1"/>
    <xf numFmtId="43" fontId="10" fillId="3" borderId="19" xfId="3" applyFont="1" applyFill="1" applyBorder="1"/>
    <xf numFmtId="43" fontId="10" fillId="0" borderId="11" xfId="3" quotePrefix="1" applyFont="1" applyBorder="1" applyAlignment="1">
      <alignment horizontal="left"/>
    </xf>
    <xf numFmtId="43" fontId="10" fillId="0" borderId="0" xfId="3" quotePrefix="1" applyFont="1" applyBorder="1" applyAlignment="1">
      <alignment horizontal="left"/>
    </xf>
    <xf numFmtId="43" fontId="10" fillId="0" borderId="20" xfId="3" applyFont="1" applyBorder="1"/>
    <xf numFmtId="43" fontId="10" fillId="0" borderId="21" xfId="3" applyFont="1" applyBorder="1"/>
    <xf numFmtId="43" fontId="10" fillId="9" borderId="0" xfId="3" applyFont="1" applyFill="1" applyBorder="1"/>
    <xf numFmtId="43" fontId="9" fillId="0" borderId="11" xfId="3" applyFont="1" applyBorder="1"/>
    <xf numFmtId="43" fontId="9" fillId="0" borderId="0" xfId="3" applyFont="1" applyBorder="1"/>
    <xf numFmtId="43" fontId="9" fillId="0" borderId="14" xfId="3" applyFont="1" applyBorder="1"/>
    <xf numFmtId="43" fontId="9" fillId="3" borderId="11" xfId="3" applyFont="1" applyFill="1" applyBorder="1"/>
    <xf numFmtId="43" fontId="10" fillId="0" borderId="10" xfId="3" applyFont="1" applyBorder="1"/>
    <xf numFmtId="43" fontId="10" fillId="0" borderId="19" xfId="3" applyFont="1" applyBorder="1"/>
    <xf numFmtId="43" fontId="10" fillId="0" borderId="2" xfId="3" applyFont="1" applyBorder="1"/>
    <xf numFmtId="43" fontId="10" fillId="10" borderId="2" xfId="3" applyFont="1" applyFill="1" applyBorder="1"/>
    <xf numFmtId="43" fontId="10" fillId="11" borderId="8" xfId="3" applyFont="1" applyFill="1" applyBorder="1"/>
    <xf numFmtId="43" fontId="10" fillId="0" borderId="0" xfId="3" applyFont="1"/>
    <xf numFmtId="43" fontId="10" fillId="3" borderId="23" xfId="3" applyFont="1" applyFill="1" applyBorder="1"/>
    <xf numFmtId="43" fontId="10" fillId="13" borderId="22" xfId="3" applyFont="1" applyFill="1" applyBorder="1"/>
    <xf numFmtId="43" fontId="10" fillId="3" borderId="14" xfId="3" applyFont="1" applyFill="1" applyBorder="1"/>
    <xf numFmtId="43" fontId="10" fillId="3" borderId="13" xfId="3" applyFont="1" applyFill="1" applyBorder="1"/>
    <xf numFmtId="43" fontId="10" fillId="6" borderId="14" xfId="3" applyFont="1" applyFill="1" applyBorder="1"/>
    <xf numFmtId="43" fontId="10" fillId="3" borderId="10" xfId="3" applyFont="1" applyFill="1" applyBorder="1"/>
    <xf numFmtId="43" fontId="10" fillId="3" borderId="18" xfId="3" applyFont="1" applyFill="1" applyBorder="1"/>
    <xf numFmtId="43" fontId="10" fillId="3" borderId="17" xfId="3" applyFont="1" applyFill="1" applyBorder="1"/>
    <xf numFmtId="43" fontId="10" fillId="3" borderId="0" xfId="3" applyFont="1" applyFill="1"/>
    <xf numFmtId="43" fontId="10" fillId="4" borderId="26" xfId="3" applyFont="1" applyFill="1" applyBorder="1"/>
    <xf numFmtId="165" fontId="1" fillId="14" borderId="0" xfId="1" applyNumberFormat="1" applyFill="1"/>
    <xf numFmtId="43" fontId="1" fillId="0" borderId="0" xfId="1" applyNumberFormat="1"/>
    <xf numFmtId="43" fontId="10" fillId="15" borderId="14" xfId="3" applyFont="1" applyFill="1" applyBorder="1"/>
    <xf numFmtId="43" fontId="10" fillId="16" borderId="28" xfId="3" applyFont="1" applyFill="1" applyBorder="1"/>
    <xf numFmtId="43" fontId="10" fillId="17" borderId="28" xfId="3" applyFont="1" applyFill="1" applyBorder="1"/>
    <xf numFmtId="165" fontId="1" fillId="0" borderId="0" xfId="1" applyNumberFormat="1"/>
    <xf numFmtId="43" fontId="10" fillId="7" borderId="14" xfId="3" applyFont="1" applyFill="1" applyBorder="1"/>
    <xf numFmtId="43" fontId="10" fillId="13" borderId="14" xfId="3" applyFont="1" applyFill="1" applyBorder="1"/>
    <xf numFmtId="43" fontId="10" fillId="11" borderId="28" xfId="3" applyFont="1" applyFill="1" applyBorder="1"/>
    <xf numFmtId="43" fontId="12" fillId="3" borderId="14" xfId="3" applyFont="1" applyFill="1" applyBorder="1"/>
    <xf numFmtId="43" fontId="10" fillId="0" borderId="28" xfId="3" applyFont="1" applyBorder="1"/>
    <xf numFmtId="43" fontId="10" fillId="9" borderId="14" xfId="3" applyFont="1" applyFill="1" applyBorder="1"/>
    <xf numFmtId="43" fontId="10" fillId="8" borderId="13" xfId="3" applyFont="1" applyFill="1" applyBorder="1"/>
    <xf numFmtId="43" fontId="10" fillId="0" borderId="13" xfId="3" applyFont="1" applyFill="1" applyBorder="1"/>
    <xf numFmtId="43" fontId="10" fillId="0" borderId="31" xfId="3" applyFont="1" applyBorder="1"/>
    <xf numFmtId="43" fontId="10" fillId="0" borderId="9" xfId="3" applyFont="1" applyBorder="1"/>
    <xf numFmtId="43" fontId="11" fillId="0" borderId="0" xfId="3" applyFont="1" applyAlignment="1">
      <alignment horizontal="center"/>
    </xf>
    <xf numFmtId="43" fontId="10" fillId="16" borderId="9" xfId="3" applyFont="1" applyFill="1" applyBorder="1"/>
    <xf numFmtId="43" fontId="10" fillId="17" borderId="10" xfId="3" applyFont="1" applyFill="1" applyBorder="1"/>
    <xf numFmtId="0" fontId="10" fillId="0" borderId="0" xfId="1" applyFont="1"/>
    <xf numFmtId="165" fontId="10" fillId="0" borderId="0" xfId="3" applyNumberFormat="1" applyFont="1" applyBorder="1"/>
    <xf numFmtId="43" fontId="10" fillId="0" borderId="0" xfId="3" applyNumberFormat="1" applyFont="1" applyBorder="1"/>
    <xf numFmtId="43" fontId="10" fillId="0" borderId="0" xfId="1" applyNumberFormat="1" applyFont="1"/>
    <xf numFmtId="165" fontId="10" fillId="0" borderId="0" xfId="3" applyNumberFormat="1" applyFont="1"/>
    <xf numFmtId="0" fontId="10" fillId="0" borderId="0" xfId="1" applyFont="1" applyAlignment="1">
      <alignment horizontal="center"/>
    </xf>
    <xf numFmtId="0" fontId="10" fillId="0" borderId="0" xfId="1" applyFont="1" applyBorder="1"/>
    <xf numFmtId="165" fontId="10" fillId="0" borderId="0" xfId="1" applyNumberFormat="1" applyFont="1"/>
    <xf numFmtId="0" fontId="5" fillId="0" borderId="0" xfId="1" applyFont="1" applyFill="1" applyAlignment="1">
      <alignment horizontal="center" vertical="center"/>
    </xf>
    <xf numFmtId="39" fontId="2" fillId="0" borderId="3" xfId="4" applyNumberFormat="1" applyFont="1" applyFill="1" applyBorder="1" applyAlignment="1">
      <alignment horizontal="right"/>
    </xf>
    <xf numFmtId="0" fontId="3" fillId="2" borderId="0" xfId="1" applyFont="1" applyFill="1" applyAlignment="1">
      <alignment horizontal="left"/>
    </xf>
    <xf numFmtId="0" fontId="15" fillId="0" borderId="0" xfId="1" applyFont="1"/>
    <xf numFmtId="43" fontId="15" fillId="0" borderId="0" xfId="3" applyNumberFormat="1" applyFont="1"/>
    <xf numFmtId="43" fontId="15" fillId="0" borderId="0" xfId="1" applyNumberFormat="1" applyFont="1"/>
    <xf numFmtId="165" fontId="15" fillId="0" borderId="0" xfId="3" applyNumberFormat="1" applyFont="1"/>
    <xf numFmtId="0" fontId="15" fillId="0" borderId="0" xfId="1" applyFont="1" applyAlignment="1">
      <alignment horizontal="center"/>
    </xf>
    <xf numFmtId="165" fontId="12" fillId="0" borderId="0" xfId="3" applyNumberFormat="1" applyFont="1"/>
    <xf numFmtId="43" fontId="10" fillId="15" borderId="13" xfId="3" applyFont="1" applyFill="1" applyBorder="1"/>
    <xf numFmtId="0" fontId="3" fillId="0" borderId="0" xfId="6" applyFont="1" applyFill="1" applyAlignment="1"/>
    <xf numFmtId="0" fontId="3" fillId="0" borderId="0" xfId="6" applyFont="1" applyFill="1" applyBorder="1" applyAlignment="1"/>
    <xf numFmtId="0" fontId="3" fillId="0" borderId="0" xfId="6" applyFont="1" applyFill="1" applyAlignment="1">
      <alignment horizontal="center"/>
    </xf>
    <xf numFmtId="39" fontId="3" fillId="0" borderId="0" xfId="6" applyNumberFormat="1" applyFont="1" applyFill="1" applyBorder="1" applyAlignment="1"/>
    <xf numFmtId="0" fontId="2" fillId="0" borderId="0" xfId="6" applyFont="1" applyFill="1" applyAlignment="1"/>
    <xf numFmtId="37" fontId="3" fillId="0" borderId="0" xfId="3" applyNumberFormat="1" applyFont="1" applyFill="1" applyBorder="1" applyAlignment="1"/>
    <xf numFmtId="37" fontId="3" fillId="0" borderId="0" xfId="3" applyNumberFormat="1" applyFont="1" applyFill="1" applyAlignment="1"/>
    <xf numFmtId="39" fontId="3" fillId="0" borderId="0" xfId="6" applyNumberFormat="1" applyFont="1" applyFill="1" applyAlignment="1"/>
    <xf numFmtId="39" fontId="3" fillId="0" borderId="15" xfId="3" applyNumberFormat="1" applyFont="1" applyFill="1" applyBorder="1" applyAlignment="1"/>
    <xf numFmtId="39" fontId="3" fillId="0" borderId="0" xfId="3" applyNumberFormat="1" applyFont="1" applyFill="1" applyBorder="1" applyAlignment="1"/>
    <xf numFmtId="39" fontId="3" fillId="0" borderId="4" xfId="3" applyNumberFormat="1" applyFont="1" applyFill="1" applyBorder="1" applyAlignment="1"/>
    <xf numFmtId="37" fontId="3" fillId="0" borderId="0" xfId="6" applyNumberFormat="1" applyFont="1" applyFill="1" applyAlignment="1"/>
    <xf numFmtId="39" fontId="3" fillId="0" borderId="0" xfId="6" applyNumberFormat="1" applyFont="1" applyAlignment="1"/>
    <xf numFmtId="0" fontId="3" fillId="0" borderId="0" xfId="6" applyFont="1" applyFill="1" applyAlignment="1">
      <alignment horizontal="left"/>
    </xf>
    <xf numFmtId="39" fontId="3" fillId="0" borderId="0" xfId="3" applyNumberFormat="1" applyFont="1" applyFill="1" applyBorder="1" applyAlignment="1">
      <alignment horizontal="right"/>
    </xf>
    <xf numFmtId="39" fontId="3" fillId="0" borderId="2" xfId="3" applyNumberFormat="1" applyFont="1" applyFill="1" applyBorder="1" applyAlignment="1">
      <alignment horizontal="right"/>
    </xf>
    <xf numFmtId="43" fontId="3" fillId="0" borderId="0" xfId="3" applyFont="1" applyFill="1" applyAlignment="1"/>
    <xf numFmtId="39" fontId="3" fillId="0" borderId="2" xfId="3" applyNumberFormat="1" applyFont="1" applyFill="1" applyBorder="1" applyAlignment="1"/>
    <xf numFmtId="39" fontId="3" fillId="0" borderId="0" xfId="3" applyNumberFormat="1" applyFont="1" applyAlignment="1"/>
    <xf numFmtId="39" fontId="3" fillId="0" borderId="0" xfId="3" applyNumberFormat="1" applyFont="1" applyFill="1" applyAlignment="1"/>
    <xf numFmtId="0" fontId="3" fillId="0" borderId="0" xfId="6" applyFont="1" applyFill="1" applyAlignment="1">
      <alignment vertical="top"/>
    </xf>
    <xf numFmtId="39" fontId="3" fillId="0" borderId="15" xfId="6" applyNumberFormat="1" applyFont="1" applyFill="1" applyBorder="1" applyAlignment="1"/>
    <xf numFmtId="0" fontId="3" fillId="0" borderId="0" xfId="6" quotePrefix="1" applyFont="1" applyFill="1" applyAlignment="1">
      <alignment horizontal="left"/>
    </xf>
    <xf numFmtId="39" fontId="17" fillId="0" borderId="0" xfId="3" applyNumberFormat="1" applyFont="1" applyFill="1" applyBorder="1" applyAlignment="1"/>
    <xf numFmtId="39" fontId="17" fillId="0" borderId="0" xfId="3" applyNumberFormat="1" applyFont="1" applyFill="1" applyAlignment="1"/>
    <xf numFmtId="0" fontId="17" fillId="0" borderId="0" xfId="6" applyFont="1" applyFill="1" applyAlignment="1"/>
    <xf numFmtId="0" fontId="17" fillId="0" borderId="0" xfId="6" applyFont="1" applyFill="1" applyAlignment="1">
      <alignment horizontal="center"/>
    </xf>
    <xf numFmtId="0" fontId="5" fillId="0" borderId="0" xfId="6" applyFont="1" applyFill="1" applyAlignment="1"/>
    <xf numFmtId="3" fontId="3" fillId="0" borderId="0" xfId="6" applyNumberFormat="1" applyFont="1" applyFill="1" applyBorder="1" applyAlignment="1"/>
    <xf numFmtId="3" fontId="3" fillId="0" borderId="0" xfId="6" applyNumberFormat="1" applyFont="1" applyFill="1" applyAlignment="1"/>
    <xf numFmtId="0" fontId="3" fillId="0" borderId="0" xfId="6" applyFont="1" applyFill="1" applyBorder="1" applyAlignment="1">
      <alignment horizontal="right"/>
    </xf>
    <xf numFmtId="0" fontId="3" fillId="0" borderId="0" xfId="6" applyFont="1" applyFill="1" applyAlignment="1">
      <alignment horizontal="right"/>
    </xf>
    <xf numFmtId="39" fontId="3" fillId="0" borderId="2" xfId="6" applyNumberFormat="1" applyFont="1" applyFill="1" applyBorder="1" applyAlignment="1"/>
    <xf numFmtId="0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NumberFormat="1" applyFont="1" applyFill="1" applyAlignment="1">
      <alignment horizontal="right"/>
    </xf>
    <xf numFmtId="0" fontId="2" fillId="0" borderId="0" xfId="6" applyFont="1" applyFill="1" applyAlignment="1">
      <alignment horizontal="left"/>
    </xf>
    <xf numFmtId="3" fontId="3" fillId="0" borderId="0" xfId="6" applyNumberFormat="1" applyFont="1" applyFill="1" applyBorder="1" applyAlignment="1">
      <alignment horizontal="right"/>
    </xf>
    <xf numFmtId="43" fontId="3" fillId="0" borderId="0" xfId="6" applyNumberFormat="1" applyFont="1" applyFill="1" applyAlignment="1"/>
    <xf numFmtId="39" fontId="2" fillId="0" borderId="3" xfId="6" applyNumberFormat="1" applyFont="1" applyFill="1" applyBorder="1" applyAlignment="1"/>
    <xf numFmtId="39" fontId="3" fillId="0" borderId="0" xfId="6" applyNumberFormat="1" applyFont="1" applyBorder="1" applyAlignment="1"/>
    <xf numFmtId="166" fontId="3" fillId="0" borderId="0" xfId="6" applyNumberFormat="1" applyFont="1" applyFill="1" applyAlignment="1"/>
    <xf numFmtId="39" fontId="2" fillId="0" borderId="15" xfId="7" applyNumberFormat="1" applyFont="1" applyFill="1" applyBorder="1" applyAlignment="1">
      <alignment horizontal="right"/>
    </xf>
    <xf numFmtId="39" fontId="3" fillId="0" borderId="0" xfId="7" applyNumberFormat="1" applyFont="1" applyFill="1" applyAlignment="1"/>
    <xf numFmtId="1" fontId="3" fillId="0" borderId="0" xfId="6" applyNumberFormat="1" applyFont="1" applyFill="1" applyAlignment="1"/>
    <xf numFmtId="39" fontId="3" fillId="0" borderId="0" xfId="7" applyNumberFormat="1" applyFont="1" applyFill="1" applyBorder="1" applyAlignment="1"/>
    <xf numFmtId="39" fontId="3" fillId="0" borderId="2" xfId="7" applyNumberFormat="1" applyFont="1" applyFill="1" applyBorder="1" applyAlignment="1"/>
    <xf numFmtId="4" fontId="3" fillId="0" borderId="2" xfId="6" applyNumberFormat="1" applyFont="1" applyBorder="1" applyAlignment="1"/>
    <xf numFmtId="43" fontId="3" fillId="0" borderId="0" xfId="7" applyFont="1" applyFill="1" applyAlignment="1"/>
    <xf numFmtId="0" fontId="3" fillId="0" borderId="0" xfId="11" applyFont="1" applyFill="1" applyBorder="1"/>
    <xf numFmtId="0" fontId="3" fillId="0" borderId="0" xfId="11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3" fillId="2" borderId="0" xfId="6" applyFont="1" applyFill="1"/>
    <xf numFmtId="0" fontId="3" fillId="2" borderId="0" xfId="6" applyFont="1" applyFill="1" applyBorder="1" applyAlignment="1">
      <alignment horizontal="right"/>
    </xf>
    <xf numFmtId="3" fontId="3" fillId="2" borderId="0" xfId="6" applyNumberFormat="1" applyFont="1" applyFill="1" applyAlignment="1">
      <alignment horizontal="right"/>
    </xf>
    <xf numFmtId="0" fontId="3" fillId="0" borderId="0" xfId="6" applyFont="1" applyFill="1"/>
    <xf numFmtId="39" fontId="8" fillId="0" borderId="0" xfId="6" applyNumberFormat="1" applyFont="1" applyFill="1" applyBorder="1"/>
    <xf numFmtId="0" fontId="8" fillId="0" borderId="0" xfId="6" applyFont="1" applyFill="1"/>
    <xf numFmtId="0" fontId="8" fillId="0" borderId="0" xfId="6" applyFont="1" applyFill="1" applyAlignment="1">
      <alignment horizontal="center"/>
    </xf>
    <xf numFmtId="0" fontId="7" fillId="0" borderId="0" xfId="6" applyFont="1" applyFill="1"/>
    <xf numFmtId="43" fontId="3" fillId="2" borderId="0" xfId="4" applyFont="1" applyFill="1" applyBorder="1" applyAlignment="1">
      <alignment horizontal="right"/>
    </xf>
    <xf numFmtId="39" fontId="3" fillId="2" borderId="0" xfId="6" applyNumberFormat="1" applyFont="1" applyFill="1" applyBorder="1" applyAlignment="1">
      <alignment horizontal="right"/>
    </xf>
    <xf numFmtId="43" fontId="3" fillId="2" borderId="0" xfId="4" applyFont="1" applyFill="1"/>
    <xf numFmtId="39" fontId="3" fillId="2" borderId="15" xfId="4" applyNumberFormat="1" applyFont="1" applyFill="1" applyBorder="1" applyAlignment="1">
      <alignment horizontal="right"/>
    </xf>
    <xf numFmtId="39" fontId="3" fillId="2" borderId="0" xfId="4" applyNumberFormat="1" applyFont="1" applyFill="1" applyBorder="1" applyAlignment="1">
      <alignment horizontal="right"/>
    </xf>
    <xf numFmtId="0" fontId="3" fillId="2" borderId="0" xfId="6" applyFont="1" applyFill="1" applyAlignment="1">
      <alignment horizontal="center"/>
    </xf>
    <xf numFmtId="0" fontId="2" fillId="2" borderId="0" xfId="6" applyFont="1" applyFill="1"/>
    <xf numFmtId="39" fontId="3" fillId="2" borderId="2" xfId="6" applyNumberFormat="1" applyFont="1" applyFill="1" applyBorder="1" applyAlignment="1">
      <alignment horizontal="right"/>
    </xf>
    <xf numFmtId="39" fontId="3" fillId="2" borderId="2" xfId="4" applyNumberFormat="1" applyFont="1" applyFill="1" applyBorder="1" applyAlignment="1">
      <alignment horizontal="right"/>
    </xf>
    <xf numFmtId="0" fontId="3" fillId="2" borderId="0" xfId="6" applyFont="1" applyFill="1" applyBorder="1"/>
    <xf numFmtId="0" fontId="3" fillId="2" borderId="0" xfId="6" applyFont="1" applyFill="1" applyAlignment="1">
      <alignment horizontal="left"/>
    </xf>
    <xf numFmtId="39" fontId="3" fillId="2" borderId="0" xfId="6" applyNumberFormat="1" applyFont="1" applyFill="1" applyBorder="1"/>
    <xf numFmtId="3" fontId="3" fillId="2" borderId="0" xfId="6" applyNumberFormat="1" applyFont="1" applyFill="1" applyBorder="1" applyAlignment="1">
      <alignment horizontal="right"/>
    </xf>
    <xf numFmtId="0" fontId="5" fillId="2" borderId="0" xfId="6" applyFont="1" applyFill="1" applyBorder="1" applyAlignment="1">
      <alignment horizontal="center"/>
    </xf>
    <xf numFmtId="0" fontId="5" fillId="2" borderId="0" xfId="6" applyFont="1" applyFill="1" applyAlignment="1">
      <alignment horizontal="center"/>
    </xf>
    <xf numFmtId="0" fontId="3" fillId="2" borderId="0" xfId="6" applyFont="1" applyFill="1" applyBorder="1" applyAlignment="1">
      <alignment horizontal="center"/>
    </xf>
    <xf numFmtId="0" fontId="2" fillId="2" borderId="0" xfId="6" applyFont="1" applyFill="1" applyBorder="1" applyAlignment="1">
      <alignment horizontal="center"/>
    </xf>
    <xf numFmtId="0" fontId="3" fillId="2" borderId="0" xfId="11" applyFont="1" applyFill="1" applyBorder="1"/>
    <xf numFmtId="0" fontId="3" fillId="2" borderId="0" xfId="6" quotePrefix="1" applyFont="1" applyFill="1" applyAlignment="1">
      <alignment horizontal="left"/>
    </xf>
    <xf numFmtId="0" fontId="3" fillId="2" borderId="0" xfId="6" applyFont="1" applyFill="1" applyBorder="1" applyAlignment="1">
      <alignment horizontal="left"/>
    </xf>
    <xf numFmtId="3" fontId="3" fillId="2" borderId="0" xfId="6" applyNumberFormat="1" applyFont="1" applyFill="1" applyAlignment="1">
      <alignment horizontal="left"/>
    </xf>
    <xf numFmtId="0" fontId="8" fillId="0" borderId="0" xfId="6" applyFont="1" applyFill="1" applyAlignment="1">
      <alignment vertical="center"/>
    </xf>
    <xf numFmtId="0" fontId="3" fillId="0" borderId="0" xfId="6" applyFont="1" applyFill="1" applyBorder="1"/>
    <xf numFmtId="39" fontId="3" fillId="0" borderId="0" xfId="6" applyNumberFormat="1" applyFont="1" applyFill="1" applyBorder="1"/>
    <xf numFmtId="0" fontId="2" fillId="0" borderId="0" xfId="6" applyFont="1" applyFill="1"/>
    <xf numFmtId="0" fontId="18" fillId="0" borderId="0" xfId="6" applyFont="1" applyFill="1"/>
    <xf numFmtId="3" fontId="3" fillId="2" borderId="0" xfId="6" applyNumberFormat="1" applyFont="1" applyFill="1"/>
    <xf numFmtId="4" fontId="3" fillId="2" borderId="3" xfId="4" applyNumberFormat="1" applyFont="1" applyFill="1" applyBorder="1"/>
    <xf numFmtId="167" fontId="3" fillId="2" borderId="0" xfId="6" applyNumberFormat="1" applyFont="1" applyFill="1"/>
    <xf numFmtId="4" fontId="3" fillId="2" borderId="2" xfId="6" applyNumberFormat="1" applyFont="1" applyFill="1" applyBorder="1"/>
    <xf numFmtId="4" fontId="3" fillId="2" borderId="0" xfId="4" applyNumberFormat="1" applyFont="1" applyFill="1" applyBorder="1"/>
    <xf numFmtId="167" fontId="3" fillId="2" borderId="0" xfId="6" applyNumberFormat="1" applyFont="1" applyFill="1" applyBorder="1"/>
    <xf numFmtId="4" fontId="3" fillId="2" borderId="0" xfId="6" applyNumberFormat="1" applyFont="1" applyFill="1" applyBorder="1"/>
    <xf numFmtId="4" fontId="3" fillId="2" borderId="0" xfId="4" applyNumberFormat="1" applyFont="1" applyFill="1"/>
    <xf numFmtId="4" fontId="3" fillId="2" borderId="0" xfId="6" applyNumberFormat="1" applyFont="1" applyFill="1"/>
    <xf numFmtId="0" fontId="2" fillId="2" borderId="0" xfId="6" applyFont="1" applyFill="1" applyAlignment="1">
      <alignment horizontal="left" indent="1"/>
    </xf>
    <xf numFmtId="3" fontId="3" fillId="2" borderId="0" xfId="4" applyNumberFormat="1" applyFont="1" applyFill="1" applyBorder="1"/>
    <xf numFmtId="37" fontId="3" fillId="2" borderId="0" xfId="6" applyNumberFormat="1" applyFont="1" applyFill="1"/>
    <xf numFmtId="3" fontId="3" fillId="2" borderId="3" xfId="4" applyNumberFormat="1" applyFont="1" applyFill="1" applyBorder="1"/>
    <xf numFmtId="0" fontId="3" fillId="0" borderId="1" xfId="11" applyFont="1" applyFill="1" applyBorder="1"/>
    <xf numFmtId="0" fontId="3" fillId="0" borderId="0" xfId="11" applyFont="1" applyFill="1"/>
    <xf numFmtId="0" fontId="2" fillId="2" borderId="0" xfId="6" applyFont="1" applyFill="1" applyAlignment="1"/>
    <xf numFmtId="0" fontId="2" fillId="0" borderId="0" xfId="6" applyFont="1" applyFill="1" applyAlignment="1">
      <alignment horizontal="center"/>
    </xf>
    <xf numFmtId="0" fontId="8" fillId="0" borderId="0" xfId="6" applyFont="1" applyFill="1" applyAlignment="1">
      <alignment horizontal="center"/>
    </xf>
    <xf numFmtId="0" fontId="2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/>
    </xf>
    <xf numFmtId="0" fontId="3" fillId="0" borderId="0" xfId="11" applyFont="1" applyFill="1" applyBorder="1" applyAlignment="1">
      <alignment horizontal="center" vertical="center"/>
    </xf>
    <xf numFmtId="0" fontId="7" fillId="0" borderId="0" xfId="6" applyFont="1" applyFill="1" applyAlignment="1">
      <alignment horizontal="center"/>
    </xf>
    <xf numFmtId="0" fontId="8" fillId="0" borderId="0" xfId="6" applyFont="1" applyFill="1" applyAlignment="1">
      <alignment horizontal="center" vertical="center"/>
    </xf>
    <xf numFmtId="0" fontId="2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left"/>
    </xf>
    <xf numFmtId="0" fontId="3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center"/>
    </xf>
    <xf numFmtId="0" fontId="2" fillId="2" borderId="0" xfId="6" applyFont="1" applyFill="1" applyAlignment="1">
      <alignment horizontal="center"/>
    </xf>
    <xf numFmtId="0" fontId="3" fillId="2" borderId="0" xfId="1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0" fontId="3" fillId="3" borderId="0" xfId="1" applyFont="1" applyFill="1" applyAlignment="1">
      <alignment horizontal="left"/>
    </xf>
    <xf numFmtId="43" fontId="10" fillId="0" borderId="27" xfId="3" applyFont="1" applyBorder="1" applyAlignment="1">
      <alignment horizontal="justify"/>
    </xf>
    <xf numFmtId="43" fontId="10" fillId="0" borderId="0" xfId="3" applyFont="1" applyBorder="1" applyAlignment="1">
      <alignment horizontal="justify"/>
    </xf>
    <xf numFmtId="43" fontId="10" fillId="0" borderId="29" xfId="3" applyFont="1" applyBorder="1" applyAlignment="1">
      <alignment horizontal="justify"/>
    </xf>
    <xf numFmtId="43" fontId="10" fillId="0" borderId="30" xfId="3" applyFont="1" applyBorder="1" applyAlignment="1">
      <alignment horizontal="justify"/>
    </xf>
    <xf numFmtId="43" fontId="10" fillId="12" borderId="7" xfId="3" applyFont="1" applyFill="1" applyBorder="1" applyAlignment="1">
      <alignment horizontal="center"/>
    </xf>
    <xf numFmtId="43" fontId="10" fillId="12" borderId="4" xfId="3" applyFont="1" applyFill="1" applyBorder="1" applyAlignment="1">
      <alignment horizontal="center"/>
    </xf>
    <xf numFmtId="43" fontId="10" fillId="12" borderId="6" xfId="3" applyFont="1" applyFill="1" applyBorder="1" applyAlignment="1">
      <alignment horizontal="center"/>
    </xf>
    <xf numFmtId="43" fontId="10" fillId="4" borderId="24" xfId="3" applyFont="1" applyFill="1" applyBorder="1" applyAlignment="1">
      <alignment horizontal="justify"/>
    </xf>
    <xf numFmtId="43" fontId="10" fillId="4" borderId="25" xfId="3" applyFont="1" applyFill="1" applyBorder="1" applyAlignment="1">
      <alignment horizontal="justify"/>
    </xf>
    <xf numFmtId="0" fontId="2" fillId="2" borderId="0" xfId="6" applyFont="1" applyFill="1" applyAlignment="1">
      <alignment horizontal="left"/>
    </xf>
  </cellXfs>
  <cellStyles count="13">
    <cellStyle name="Comma" xfId="7"/>
    <cellStyle name="Comma [0]" xfId="8"/>
    <cellStyle name="Comma 2" xfId="3"/>
    <cellStyle name="Comma 3" xfId="5"/>
    <cellStyle name="Currency" xfId="9"/>
    <cellStyle name="Currency [0]" xfId="10"/>
    <cellStyle name="Millares 2 2 2" xfId="4"/>
    <cellStyle name="Normal" xfId="0" builtinId="0"/>
    <cellStyle name="Normal 2" xfId="6"/>
    <cellStyle name="Normal 2 2" xfId="1"/>
    <cellStyle name="Normal_Bal, Utl, Fluj y anex" xfId="11"/>
    <cellStyle name="Normal_Bal, Utl, Fluj y anex 2 2" xfId="2"/>
    <cellStyle name="Percent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ELA-DC-01\Backups\CONTABILIDAD\JACQUELINE%20PALACIOS\ESCRITORIO\ESTADOS%20FINANCIEROS\ESTADOS%20FINACIEROS%202017\LIBROS%20LEGALES2017\ESTADOS%20FINACIEROS%20DICEMBRE%202017VALORES%20LEGA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ResultadoOK"/>
      <sheetName val="Patrimonio"/>
      <sheetName val="Flujo de Efectivo dic2012"/>
      <sheetName val="Operaciones bursátiles"/>
      <sheetName val="RESUL OTRO"/>
      <sheetName val="flujo dic2011"/>
      <sheetName val="hoja2017-2016"/>
      <sheetName val="hoja2010-2011"/>
    </sheetNames>
    <sheetDataSet>
      <sheetData sheetId="0">
        <row r="1">
          <cell r="A1" t="str">
            <v>LAFISE VALORES DE EL SALVADOR, S.A. DE C.V.</v>
          </cell>
        </row>
        <row r="3">
          <cell r="A3" t="str">
            <v>(Compañía Salvadoreña Subsidiaria de Finance Exchange and Trading Corp.)</v>
          </cell>
        </row>
      </sheetData>
      <sheetData sheetId="1"/>
      <sheetData sheetId="2">
        <row r="2">
          <cell r="A2" t="str">
            <v>(Casa de Corredores de Bolsa)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56"/>
  <sheetViews>
    <sheetView showGridLines="0" zoomScaleNormal="100" zoomScaleSheetLayoutView="90" workbookViewId="0">
      <selection activeCell="H23" sqref="H23"/>
    </sheetView>
  </sheetViews>
  <sheetFormatPr baseColWidth="10" defaultRowHeight="11.25" customHeight="1"/>
  <cols>
    <col min="1" max="1" width="1.140625" style="149" customWidth="1"/>
    <col min="2" max="2" width="1.7109375" style="149" customWidth="1"/>
    <col min="3" max="3" width="2.7109375" style="149" customWidth="1"/>
    <col min="4" max="4" width="2" style="149" customWidth="1"/>
    <col min="5" max="5" width="42.42578125" style="149" customWidth="1"/>
    <col min="6" max="6" width="4.85546875" style="151" hidden="1" customWidth="1"/>
    <col min="7" max="7" width="8.28515625" style="149" customWidth="1"/>
    <col min="8" max="8" width="23.7109375" style="149" customWidth="1"/>
    <col min="9" max="9" width="3.7109375" style="149" hidden="1" customWidth="1"/>
    <col min="10" max="10" width="11.42578125" style="150" customWidth="1"/>
    <col min="11" max="16384" width="11.42578125" style="149"/>
  </cols>
  <sheetData>
    <row r="1" spans="1:11" ht="15">
      <c r="A1" s="252" t="s">
        <v>0</v>
      </c>
      <c r="B1" s="252"/>
      <c r="C1" s="252"/>
      <c r="D1" s="252"/>
      <c r="E1" s="252"/>
      <c r="F1" s="252"/>
      <c r="G1" s="252"/>
      <c r="H1" s="252"/>
      <c r="I1" s="153"/>
    </row>
    <row r="2" spans="1:11" ht="15">
      <c r="A2" s="252" t="s">
        <v>1</v>
      </c>
      <c r="B2" s="252"/>
      <c r="C2" s="252"/>
      <c r="D2" s="252"/>
      <c r="E2" s="252"/>
      <c r="F2" s="252"/>
      <c r="G2" s="252"/>
      <c r="H2" s="252"/>
      <c r="I2" s="153"/>
    </row>
    <row r="3" spans="1:11" ht="15">
      <c r="A3" s="252" t="s">
        <v>2</v>
      </c>
      <c r="B3" s="252"/>
      <c r="C3" s="252"/>
      <c r="D3" s="252"/>
      <c r="E3" s="252"/>
      <c r="F3" s="252"/>
      <c r="G3" s="252"/>
      <c r="H3" s="252"/>
      <c r="I3" s="153"/>
    </row>
    <row r="4" spans="1:11" ht="15">
      <c r="A4" s="252" t="s">
        <v>3</v>
      </c>
      <c r="B4" s="252"/>
      <c r="C4" s="252"/>
      <c r="D4" s="252"/>
      <c r="E4" s="252"/>
      <c r="F4" s="252"/>
      <c r="G4" s="252"/>
      <c r="H4" s="252"/>
      <c r="I4" s="185"/>
    </row>
    <row r="5" spans="1:11" ht="15">
      <c r="A5" s="252" t="s">
        <v>179</v>
      </c>
      <c r="B5" s="252"/>
      <c r="C5" s="252"/>
      <c r="D5" s="252"/>
      <c r="E5" s="252"/>
      <c r="F5" s="252"/>
      <c r="G5" s="252"/>
      <c r="H5" s="252"/>
      <c r="I5" s="153"/>
    </row>
    <row r="6" spans="1:11" ht="15">
      <c r="A6" s="252" t="s">
        <v>6</v>
      </c>
      <c r="B6" s="252"/>
      <c r="C6" s="252"/>
      <c r="D6" s="252"/>
      <c r="E6" s="252"/>
      <c r="F6" s="252"/>
      <c r="G6" s="252"/>
      <c r="H6" s="252"/>
      <c r="I6" s="184"/>
    </row>
    <row r="7" spans="1:11" ht="15">
      <c r="A7" s="183"/>
      <c r="B7" s="183"/>
      <c r="C7" s="183"/>
      <c r="D7" s="183"/>
      <c r="E7" s="183"/>
      <c r="F7" s="183"/>
      <c r="G7" s="183"/>
      <c r="H7" s="183"/>
      <c r="I7" s="182"/>
    </row>
    <row r="8" spans="1:11" ht="15">
      <c r="A8" s="176" t="s">
        <v>127</v>
      </c>
      <c r="I8" s="150"/>
    </row>
    <row r="9" spans="1:11" ht="15">
      <c r="A9" s="153" t="s">
        <v>126</v>
      </c>
      <c r="E9" s="174"/>
      <c r="H9" s="166">
        <f>SUM(H10:H13)</f>
        <v>299285.39999999997</v>
      </c>
      <c r="I9" s="158"/>
    </row>
    <row r="10" spans="1:11" ht="15">
      <c r="B10" s="149" t="s">
        <v>125</v>
      </c>
      <c r="F10" s="151">
        <v>4</v>
      </c>
      <c r="H10" s="161">
        <v>22381.79</v>
      </c>
      <c r="I10" s="158"/>
      <c r="K10" s="149" t="s">
        <v>10</v>
      </c>
    </row>
    <row r="11" spans="1:11" ht="15">
      <c r="B11" s="149" t="s">
        <v>124</v>
      </c>
      <c r="F11" s="151">
        <v>6</v>
      </c>
      <c r="H11" s="168">
        <v>254191.93</v>
      </c>
      <c r="I11" s="158"/>
    </row>
    <row r="12" spans="1:11" ht="15">
      <c r="B12" s="149" t="s">
        <v>61</v>
      </c>
      <c r="H12" s="168">
        <v>22201.68</v>
      </c>
      <c r="I12" s="158"/>
    </row>
    <row r="13" spans="1:11" ht="15">
      <c r="B13" s="149" t="s">
        <v>62</v>
      </c>
      <c r="H13" s="166">
        <v>510</v>
      </c>
      <c r="I13" s="158"/>
    </row>
    <row r="14" spans="1:11" ht="12" customHeight="1">
      <c r="H14" s="158"/>
      <c r="I14" s="158"/>
    </row>
    <row r="15" spans="1:11" ht="15">
      <c r="A15" s="153" t="s">
        <v>123</v>
      </c>
      <c r="H15" s="181">
        <f>+H16+H17</f>
        <v>104037.63</v>
      </c>
      <c r="I15" s="152"/>
      <c r="K15" s="180"/>
    </row>
    <row r="16" spans="1:11" ht="15">
      <c r="B16" s="149" t="s">
        <v>122</v>
      </c>
      <c r="F16" s="151">
        <v>5</v>
      </c>
      <c r="H16" s="168">
        <v>102000.41</v>
      </c>
      <c r="I16" s="158"/>
      <c r="J16" s="150" t="s">
        <v>10</v>
      </c>
      <c r="K16" s="179"/>
    </row>
    <row r="17" spans="1:11" ht="15">
      <c r="B17" s="149" t="s">
        <v>121</v>
      </c>
      <c r="F17" s="151">
        <v>7</v>
      </c>
      <c r="H17" s="168">
        <v>2037.22</v>
      </c>
      <c r="I17" s="158"/>
      <c r="K17" s="178"/>
    </row>
    <row r="18" spans="1:11" ht="15.75" thickBot="1">
      <c r="A18" s="153" t="s">
        <v>120</v>
      </c>
      <c r="H18" s="170">
        <f>+H9+H15</f>
        <v>403323.02999999997</v>
      </c>
      <c r="I18" s="152"/>
      <c r="J18" s="177"/>
      <c r="K18" s="160"/>
    </row>
    <row r="19" spans="1:11" ht="12" customHeight="1" thickTop="1">
      <c r="A19" s="153"/>
      <c r="H19" s="152"/>
      <c r="I19" s="152"/>
      <c r="J19" s="177"/>
      <c r="K19" s="160"/>
    </row>
    <row r="20" spans="1:11" ht="15">
      <c r="A20" s="176" t="s">
        <v>119</v>
      </c>
      <c r="F20" s="175"/>
      <c r="G20" s="174"/>
      <c r="H20" s="173"/>
      <c r="I20" s="172"/>
    </row>
    <row r="21" spans="1:11" ht="15">
      <c r="A21" s="153" t="s">
        <v>118</v>
      </c>
      <c r="H21" s="166">
        <f>SUM(H22:H24)</f>
        <v>48892.92</v>
      </c>
      <c r="I21" s="158"/>
    </row>
    <row r="22" spans="1:11" ht="15">
      <c r="B22" s="149" t="s">
        <v>67</v>
      </c>
      <c r="H22" s="158">
        <v>8367.85</v>
      </c>
      <c r="I22" s="158"/>
    </row>
    <row r="23" spans="1:11" ht="15">
      <c r="B23" s="149" t="s">
        <v>117</v>
      </c>
      <c r="H23" s="158">
        <v>39890.06</v>
      </c>
      <c r="I23" s="158"/>
    </row>
    <row r="24" spans="1:11" ht="15">
      <c r="A24" s="171"/>
      <c r="B24" s="149" t="s">
        <v>68</v>
      </c>
      <c r="F24" s="151">
        <v>6</v>
      </c>
      <c r="H24" s="158">
        <v>635.01</v>
      </c>
      <c r="I24" s="158"/>
    </row>
    <row r="25" spans="1:11" ht="15.75" thickBot="1">
      <c r="A25" s="153" t="s">
        <v>116</v>
      </c>
      <c r="H25" s="170">
        <f>SUM(H22:H24)</f>
        <v>48892.92</v>
      </c>
      <c r="I25" s="152"/>
    </row>
    <row r="26" spans="1:11" ht="12" customHeight="1" thickTop="1">
      <c r="A26" s="153"/>
      <c r="H26" s="152"/>
      <c r="I26" s="152"/>
    </row>
    <row r="27" spans="1:11" ht="15">
      <c r="A27" s="153" t="s">
        <v>115</v>
      </c>
      <c r="E27" s="169"/>
      <c r="H27" s="168"/>
      <c r="I27" s="158"/>
    </row>
    <row r="28" spans="1:11" ht="15">
      <c r="A28" s="153" t="s">
        <v>114</v>
      </c>
      <c r="H28" s="166">
        <f>+H29</f>
        <v>325176</v>
      </c>
      <c r="I28" s="158"/>
    </row>
    <row r="29" spans="1:11" ht="15">
      <c r="B29" s="149" t="s">
        <v>72</v>
      </c>
      <c r="F29" s="151" t="s">
        <v>113</v>
      </c>
      <c r="H29" s="158">
        <v>325176</v>
      </c>
      <c r="I29" s="158"/>
    </row>
    <row r="30" spans="1:11" ht="12" customHeight="1">
      <c r="H30" s="158"/>
      <c r="I30" s="158"/>
    </row>
    <row r="31" spans="1:11" ht="15">
      <c r="A31" s="153" t="s">
        <v>112</v>
      </c>
      <c r="H31" s="166">
        <f>H32</f>
        <v>7897.4599999999991</v>
      </c>
      <c r="I31" s="158"/>
      <c r="J31" s="152"/>
    </row>
    <row r="32" spans="1:11" ht="15">
      <c r="B32" s="149" t="s">
        <v>73</v>
      </c>
      <c r="F32" s="151">
        <v>12</v>
      </c>
      <c r="H32" s="167">
        <f>6143.82+339.33+456.87+957.44</f>
        <v>7897.4599999999991</v>
      </c>
      <c r="I32" s="158"/>
      <c r="J32" s="152"/>
    </row>
    <row r="33" spans="1:11" ht="15">
      <c r="H33" s="167"/>
      <c r="I33" s="158"/>
      <c r="J33" s="152"/>
    </row>
    <row r="34" spans="1:11" ht="15">
      <c r="A34" s="153" t="s">
        <v>111</v>
      </c>
      <c r="H34" s="166">
        <f>H35</f>
        <v>0</v>
      </c>
      <c r="I34" s="158"/>
    </row>
    <row r="35" spans="1:11" ht="15">
      <c r="A35" s="153"/>
      <c r="B35" s="149" t="s">
        <v>110</v>
      </c>
      <c r="F35" s="151" t="s">
        <v>109</v>
      </c>
      <c r="H35" s="158">
        <v>0</v>
      </c>
      <c r="I35" s="158"/>
      <c r="J35" s="150" t="s">
        <v>10</v>
      </c>
      <c r="K35" s="165" t="s">
        <v>10</v>
      </c>
    </row>
    <row r="36" spans="1:11" ht="12" customHeight="1">
      <c r="A36" s="153"/>
      <c r="H36" s="158"/>
      <c r="I36" s="158"/>
      <c r="K36" s="165"/>
    </row>
    <row r="37" spans="1:11" ht="15">
      <c r="A37" s="153" t="s">
        <v>108</v>
      </c>
      <c r="F37" s="151">
        <v>12</v>
      </c>
      <c r="H37" s="164">
        <f>+H38+H39</f>
        <v>21356.650000000005</v>
      </c>
      <c r="I37" s="163"/>
    </row>
    <row r="38" spans="1:11" ht="15">
      <c r="B38" s="162" t="s">
        <v>107</v>
      </c>
      <c r="H38" s="158">
        <v>-26825.59</v>
      </c>
      <c r="I38" s="158"/>
    </row>
    <row r="39" spans="1:11" ht="15">
      <c r="B39" s="149" t="s">
        <v>106</v>
      </c>
      <c r="H39" s="161">
        <f>Resultado!I38</f>
        <v>48182.240000000005</v>
      </c>
      <c r="I39" s="158"/>
      <c r="K39" s="160" t="s">
        <v>10</v>
      </c>
    </row>
    <row r="40" spans="1:11" ht="15">
      <c r="A40" s="153" t="s">
        <v>105</v>
      </c>
      <c r="H40" s="159">
        <f>H28+H31+H34+H37</f>
        <v>354430.11000000004</v>
      </c>
      <c r="I40" s="158"/>
    </row>
    <row r="41" spans="1:11" ht="15.75" thickBot="1">
      <c r="A41" s="153" t="s">
        <v>104</v>
      </c>
      <c r="H41" s="157">
        <f>H21+H28+H31+H34+H37</f>
        <v>403323.03</v>
      </c>
      <c r="I41" s="152"/>
    </row>
    <row r="42" spans="1:11" ht="15.75" thickTop="1">
      <c r="H42" s="155"/>
      <c r="I42" s="154"/>
      <c r="K42" s="156">
        <f>H18-H41</f>
        <v>0</v>
      </c>
    </row>
    <row r="43" spans="1:11" ht="15">
      <c r="H43" s="155"/>
      <c r="I43" s="154"/>
    </row>
    <row r="44" spans="1:11" ht="15">
      <c r="H44" s="152"/>
      <c r="I44" s="152"/>
    </row>
    <row r="45" spans="1:11" ht="15">
      <c r="A45" s="153"/>
      <c r="C45" s="254" t="s">
        <v>103</v>
      </c>
      <c r="D45" s="254"/>
      <c r="E45" s="254"/>
      <c r="G45" s="252" t="s">
        <v>102</v>
      </c>
      <c r="H45" s="252"/>
      <c r="I45" s="152"/>
    </row>
    <row r="46" spans="1:11" ht="15">
      <c r="A46" s="153"/>
      <c r="C46" s="255" t="s">
        <v>101</v>
      </c>
      <c r="D46" s="255"/>
      <c r="E46" s="255"/>
      <c r="G46" s="256" t="s">
        <v>100</v>
      </c>
      <c r="H46" s="256"/>
      <c r="I46" s="152"/>
    </row>
    <row r="47" spans="1:11" ht="15">
      <c r="A47" s="153"/>
      <c r="H47" s="152"/>
      <c r="I47" s="152"/>
    </row>
    <row r="48" spans="1:11" ht="15">
      <c r="A48" s="153"/>
      <c r="H48" s="152"/>
      <c r="I48" s="152"/>
    </row>
    <row r="49" spans="1:9" s="149" customFormat="1" ht="15">
      <c r="A49" s="252" t="s">
        <v>99</v>
      </c>
      <c r="B49" s="252"/>
      <c r="C49" s="252"/>
      <c r="D49" s="252"/>
      <c r="E49" s="252"/>
      <c r="F49" s="252"/>
      <c r="G49" s="252"/>
      <c r="H49" s="252"/>
      <c r="I49" s="152"/>
    </row>
    <row r="50" spans="1:9" s="149" customFormat="1" ht="15.75">
      <c r="A50" s="253" t="s">
        <v>98</v>
      </c>
      <c r="B50" s="253"/>
      <c r="C50" s="253"/>
      <c r="D50" s="253"/>
      <c r="E50" s="253"/>
      <c r="F50" s="253"/>
      <c r="G50" s="253"/>
      <c r="H50" s="253"/>
      <c r="I50" s="152"/>
    </row>
    <row r="51" spans="1:9" s="149" customFormat="1" ht="15">
      <c r="F51" s="151"/>
      <c r="H51" s="152"/>
      <c r="I51" s="152"/>
    </row>
    <row r="52" spans="1:9" s="149" customFormat="1" ht="15">
      <c r="B52" s="153"/>
      <c r="F52" s="151"/>
      <c r="H52" s="152"/>
      <c r="I52" s="152"/>
    </row>
    <row r="53" spans="1:9" s="149" customFormat="1" ht="15.6" customHeight="1">
      <c r="F53" s="151"/>
      <c r="H53" s="152"/>
      <c r="I53" s="152"/>
    </row>
    <row r="54" spans="1:9" s="149" customFormat="1" ht="15.6" customHeight="1">
      <c r="A54" s="153"/>
      <c r="F54" s="151"/>
      <c r="H54" s="152"/>
      <c r="I54" s="152"/>
    </row>
    <row r="55" spans="1:9" s="149" customFormat="1" ht="15.6" customHeight="1">
      <c r="F55" s="151"/>
      <c r="H55" s="150"/>
    </row>
    <row r="56" spans="1:9" s="149" customFormat="1" ht="11.25" customHeight="1">
      <c r="F56" s="151"/>
      <c r="H56" s="150"/>
    </row>
  </sheetData>
  <mergeCells count="12">
    <mergeCell ref="A1:H1"/>
    <mergeCell ref="A2:H2"/>
    <mergeCell ref="A3:H3"/>
    <mergeCell ref="A4:H4"/>
    <mergeCell ref="A5:H5"/>
    <mergeCell ref="A49:H49"/>
    <mergeCell ref="A50:H50"/>
    <mergeCell ref="A6:H6"/>
    <mergeCell ref="C45:E45"/>
    <mergeCell ref="C46:E46"/>
    <mergeCell ref="G45:H45"/>
    <mergeCell ref="G46:H46"/>
  </mergeCells>
  <printOptions horizontalCentered="1" verticalCentered="1"/>
  <pageMargins left="0.98425196850393704" right="0.98425196850393704" top="0.86614173228346458" bottom="0.86614173228346458" header="0.23622047244094491" footer="0.23622047244094491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4659260841701"/>
  </sheetPr>
  <dimension ref="A3:M69"/>
  <sheetViews>
    <sheetView showGridLines="0" topLeftCell="A22" zoomScale="115" zoomScaleNormal="115" zoomScaleSheetLayoutView="80" workbookViewId="0">
      <selection activeCell="I19" sqref="I19"/>
    </sheetView>
  </sheetViews>
  <sheetFormatPr baseColWidth="10" defaultRowHeight="15"/>
  <cols>
    <col min="1" max="2" width="5.5703125" style="149" customWidth="1"/>
    <col min="3" max="4" width="11.42578125" style="149" customWidth="1"/>
    <col min="5" max="5" width="23.140625" style="149" customWidth="1"/>
    <col min="6" max="6" width="2.7109375" style="149" customWidth="1"/>
    <col min="7" max="7" width="5.28515625" style="149" hidden="1" customWidth="1"/>
    <col min="8" max="8" width="7.140625" style="149" hidden="1" customWidth="1"/>
    <col min="9" max="9" width="16.5703125" style="149" customWidth="1"/>
    <col min="10" max="10" width="6.5703125" style="149" customWidth="1"/>
    <col min="11" max="11" width="11.85546875" style="149" bestFit="1" customWidth="1"/>
    <col min="12" max="12" width="17.42578125" style="149" bestFit="1" customWidth="1"/>
    <col min="13" max="16384" width="11.42578125" style="149"/>
  </cols>
  <sheetData>
    <row r="3" spans="1:13" ht="15.75" customHeight="1">
      <c r="A3" s="254" t="s">
        <v>147</v>
      </c>
      <c r="B3" s="254"/>
      <c r="C3" s="254"/>
      <c r="D3" s="254"/>
      <c r="E3" s="254"/>
      <c r="F3" s="254"/>
      <c r="G3" s="254"/>
      <c r="H3" s="254"/>
      <c r="I3" s="254"/>
      <c r="J3" s="200"/>
    </row>
    <row r="4" spans="1:13" ht="15.75" customHeight="1">
      <c r="A4" s="255" t="s">
        <v>1</v>
      </c>
      <c r="B4" s="255"/>
      <c r="C4" s="255"/>
      <c r="D4" s="255"/>
      <c r="E4" s="255"/>
      <c r="F4" s="255"/>
      <c r="G4" s="255"/>
      <c r="H4" s="255"/>
      <c r="I4" s="255"/>
      <c r="J4" s="201"/>
    </row>
    <row r="5" spans="1:13" ht="15.75" customHeight="1">
      <c r="A5" s="254" t="s">
        <v>2</v>
      </c>
      <c r="B5" s="254"/>
      <c r="C5" s="254"/>
      <c r="D5" s="254"/>
      <c r="E5" s="254"/>
      <c r="F5" s="254"/>
      <c r="G5" s="254"/>
      <c r="H5" s="254"/>
      <c r="I5" s="254"/>
      <c r="J5" s="200"/>
    </row>
    <row r="6" spans="1:13" ht="15.75" customHeight="1">
      <c r="A6" s="255" t="s">
        <v>3</v>
      </c>
      <c r="B6" s="255"/>
      <c r="C6" s="255"/>
      <c r="D6" s="255"/>
      <c r="E6" s="255"/>
      <c r="F6" s="255"/>
      <c r="G6" s="255"/>
      <c r="H6" s="255"/>
      <c r="I6" s="255"/>
      <c r="J6" s="201"/>
    </row>
    <row r="7" spans="1:13" ht="15.75" customHeight="1">
      <c r="A7" s="254" t="s">
        <v>180</v>
      </c>
      <c r="B7" s="254"/>
      <c r="C7" s="254"/>
      <c r="D7" s="254"/>
      <c r="E7" s="254"/>
      <c r="F7" s="254"/>
      <c r="G7" s="254"/>
      <c r="H7" s="254"/>
      <c r="I7" s="254"/>
      <c r="J7" s="200"/>
    </row>
    <row r="8" spans="1:13" ht="15.75" customHeight="1">
      <c r="A8" s="257" t="s">
        <v>6</v>
      </c>
      <c r="B8" s="257"/>
      <c r="C8" s="257"/>
      <c r="D8" s="257"/>
      <c r="E8" s="257"/>
      <c r="F8" s="257"/>
      <c r="G8" s="257"/>
      <c r="H8" s="257"/>
      <c r="I8" s="257"/>
      <c r="J8" s="199"/>
    </row>
    <row r="9" spans="1:13" ht="17.2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</row>
    <row r="10" spans="1:13">
      <c r="A10" s="153" t="s">
        <v>146</v>
      </c>
      <c r="I10" s="195">
        <f>+I11+I12+I13</f>
        <v>128500</v>
      </c>
      <c r="J10" s="156"/>
    </row>
    <row r="11" spans="1:13" ht="16.5" customHeight="1">
      <c r="B11" s="149" t="s">
        <v>145</v>
      </c>
      <c r="G11" s="151"/>
      <c r="I11" s="197">
        <v>0</v>
      </c>
      <c r="J11" s="156"/>
    </row>
    <row r="12" spans="1:13">
      <c r="B12" s="149" t="s">
        <v>144</v>
      </c>
      <c r="G12" s="151">
        <v>13</v>
      </c>
      <c r="I12" s="194">
        <v>128500</v>
      </c>
      <c r="J12" s="156"/>
    </row>
    <row r="13" spans="1:13">
      <c r="B13" s="149" t="s">
        <v>80</v>
      </c>
      <c r="G13" s="151"/>
      <c r="I13" s="195">
        <v>0</v>
      </c>
      <c r="J13" s="156"/>
      <c r="L13" s="149" t="s">
        <v>10</v>
      </c>
    </row>
    <row r="14" spans="1:13" ht="12" customHeight="1">
      <c r="G14" s="151"/>
      <c r="I14" s="194"/>
      <c r="J14" s="156"/>
    </row>
    <row r="15" spans="1:13">
      <c r="A15" s="153" t="s">
        <v>143</v>
      </c>
      <c r="G15" s="151"/>
      <c r="I15" s="181">
        <f>+I16+I18</f>
        <v>89129.18</v>
      </c>
      <c r="J15" s="156"/>
    </row>
    <row r="16" spans="1:13">
      <c r="B16" s="149" t="s">
        <v>142</v>
      </c>
      <c r="G16" s="151"/>
      <c r="I16" s="192">
        <v>3091</v>
      </c>
      <c r="J16" s="156"/>
      <c r="M16" s="149" t="s">
        <v>10</v>
      </c>
    </row>
    <row r="17" spans="1:13">
      <c r="B17" s="149" t="s">
        <v>141</v>
      </c>
      <c r="G17" s="151"/>
      <c r="I17" s="192" t="s">
        <v>10</v>
      </c>
      <c r="J17" s="156"/>
    </row>
    <row r="18" spans="1:13">
      <c r="B18" s="149" t="s">
        <v>140</v>
      </c>
      <c r="G18" s="151" t="s">
        <v>139</v>
      </c>
      <c r="I18" s="196">
        <v>86038.18</v>
      </c>
      <c r="J18" s="156"/>
      <c r="K18" s="156" t="s">
        <v>10</v>
      </c>
    </row>
    <row r="19" spans="1:13" ht="12" customHeight="1">
      <c r="G19" s="151"/>
      <c r="I19" s="194"/>
      <c r="J19" s="152"/>
    </row>
    <row r="20" spans="1:13" ht="16.5" customHeight="1">
      <c r="A20" s="153" t="s">
        <v>138</v>
      </c>
      <c r="G20" s="151"/>
      <c r="I20" s="152">
        <f>+I10-I15</f>
        <v>39370.820000000007</v>
      </c>
      <c r="J20" s="152"/>
    </row>
    <row r="21" spans="1:13">
      <c r="A21" s="153" t="s">
        <v>27</v>
      </c>
      <c r="G21" s="151"/>
      <c r="I21" s="192"/>
      <c r="J21" s="156"/>
    </row>
    <row r="22" spans="1:13" ht="12" customHeight="1">
      <c r="G22" s="151"/>
      <c r="I22" s="192"/>
      <c r="J22" s="156"/>
    </row>
    <row r="23" spans="1:13">
      <c r="A23" s="153" t="s">
        <v>137</v>
      </c>
      <c r="G23" s="151"/>
      <c r="I23" s="195">
        <f>I24</f>
        <v>8811.42</v>
      </c>
      <c r="J23" s="156"/>
    </row>
    <row r="24" spans="1:13" ht="18.75" customHeight="1">
      <c r="B24" s="149" t="s">
        <v>136</v>
      </c>
      <c r="G24" s="151"/>
      <c r="I24" s="195">
        <v>8811.42</v>
      </c>
      <c r="J24" s="156"/>
      <c r="K24" s="156" t="s">
        <v>10</v>
      </c>
    </row>
    <row r="25" spans="1:13" ht="12" customHeight="1">
      <c r="G25" s="151"/>
      <c r="I25" s="194"/>
      <c r="J25" s="152"/>
      <c r="L25" s="160" t="s">
        <v>10</v>
      </c>
    </row>
    <row r="26" spans="1:13" ht="16.5" customHeight="1">
      <c r="A26" s="153" t="s">
        <v>135</v>
      </c>
      <c r="G26" s="151"/>
      <c r="I26" s="181">
        <f>+I20+I23</f>
        <v>48182.240000000005</v>
      </c>
      <c r="J26" s="156"/>
      <c r="M26" s="193"/>
    </row>
    <row r="27" spans="1:13" ht="12" customHeight="1">
      <c r="G27" s="151"/>
      <c r="I27" s="192"/>
      <c r="J27" s="156"/>
      <c r="L27" s="156" t="s">
        <v>10</v>
      </c>
    </row>
    <row r="28" spans="1:13" ht="14.25" customHeight="1">
      <c r="A28" s="153" t="s">
        <v>134</v>
      </c>
      <c r="G28" s="151"/>
      <c r="I28" s="181">
        <f>+I29</f>
        <v>0</v>
      </c>
      <c r="J28" s="156"/>
    </row>
    <row r="29" spans="1:13" ht="15" customHeight="1">
      <c r="B29" s="149" t="s">
        <v>133</v>
      </c>
      <c r="G29" s="151">
        <v>6</v>
      </c>
      <c r="I29" s="181">
        <v>0</v>
      </c>
      <c r="J29" s="156"/>
    </row>
    <row r="30" spans="1:13" ht="12" customHeight="1">
      <c r="G30" s="151"/>
      <c r="I30" s="192"/>
      <c r="J30" s="156"/>
    </row>
    <row r="31" spans="1:13" ht="9.75" customHeight="1">
      <c r="G31" s="151"/>
      <c r="I31" s="192"/>
      <c r="J31" s="156"/>
    </row>
    <row r="32" spans="1:13" ht="15.75" thickBot="1">
      <c r="A32" s="153" t="s">
        <v>132</v>
      </c>
      <c r="G32" s="151"/>
      <c r="I32" s="191">
        <f>+I26-I28</f>
        <v>48182.240000000005</v>
      </c>
      <c r="J32" s="156"/>
      <c r="L32" s="190" t="s">
        <v>10</v>
      </c>
    </row>
    <row r="33" spans="1:12" ht="15.75" customHeight="1" thickTop="1">
      <c r="A33" s="153"/>
      <c r="B33" s="153" t="s">
        <v>12</v>
      </c>
      <c r="G33" s="151"/>
      <c r="I33" s="152"/>
      <c r="J33" s="156"/>
    </row>
    <row r="34" spans="1:12" ht="15" customHeight="1">
      <c r="A34" s="153"/>
      <c r="B34" s="149" t="s">
        <v>131</v>
      </c>
      <c r="G34" s="151">
        <v>12</v>
      </c>
      <c r="I34" s="189">
        <v>0</v>
      </c>
      <c r="J34" s="156"/>
    </row>
    <row r="35" spans="1:12" ht="15" customHeight="1">
      <c r="B35" s="149" t="s">
        <v>130</v>
      </c>
      <c r="G35" s="151"/>
      <c r="I35" s="181">
        <v>0</v>
      </c>
      <c r="J35" s="156"/>
      <c r="L35" s="156" t="s">
        <v>10</v>
      </c>
    </row>
    <row r="36" spans="1:12" ht="9.75" customHeight="1">
      <c r="G36" s="151"/>
      <c r="I36" s="156"/>
      <c r="J36" s="156"/>
      <c r="L36" s="156"/>
    </row>
    <row r="37" spans="1:12" ht="4.5" customHeight="1">
      <c r="G37" s="151"/>
      <c r="I37" s="156"/>
      <c r="J37" s="156"/>
      <c r="L37" s="156"/>
    </row>
    <row r="38" spans="1:12" ht="15.75" customHeight="1" thickBot="1">
      <c r="A38" s="153" t="s">
        <v>129</v>
      </c>
      <c r="G38" s="151"/>
      <c r="I38" s="188">
        <f>+I32+I34+I35</f>
        <v>48182.240000000005</v>
      </c>
      <c r="J38" s="156"/>
      <c r="L38" s="187"/>
    </row>
    <row r="39" spans="1:12" ht="9.75" customHeight="1" thickTop="1">
      <c r="G39" s="151"/>
      <c r="I39" s="160"/>
    </row>
    <row r="40" spans="1:12">
      <c r="A40" s="150"/>
      <c r="B40" s="150"/>
      <c r="C40" s="150"/>
      <c r="D40" s="150"/>
      <c r="E40" s="150"/>
      <c r="F40" s="150"/>
      <c r="G40" s="150"/>
      <c r="H40" s="186"/>
      <c r="I40" s="186"/>
      <c r="L40" s="187"/>
    </row>
    <row r="41" spans="1:12" ht="18.600000000000001" customHeight="1">
      <c r="A41" s="150"/>
      <c r="B41" s="150"/>
      <c r="C41" s="150"/>
      <c r="D41" s="150"/>
      <c r="E41" s="150"/>
      <c r="F41" s="150"/>
      <c r="G41" s="150"/>
      <c r="H41" s="186"/>
      <c r="I41" s="186"/>
      <c r="L41" s="156">
        <f>Balance!H39-Resultado!I38</f>
        <v>0</v>
      </c>
    </row>
    <row r="42" spans="1:12">
      <c r="A42" s="150"/>
      <c r="B42" s="150"/>
      <c r="C42" s="150"/>
      <c r="D42" s="150"/>
      <c r="E42" s="150"/>
      <c r="F42" s="150"/>
      <c r="G42" s="150"/>
      <c r="H42" s="186"/>
      <c r="I42" s="186"/>
      <c r="J42" s="186"/>
    </row>
    <row r="43" spans="1:12">
      <c r="A43" s="252" t="s">
        <v>103</v>
      </c>
      <c r="B43" s="252"/>
      <c r="C43" s="252"/>
      <c r="D43" s="252"/>
      <c r="E43" s="252" t="s">
        <v>102</v>
      </c>
      <c r="F43" s="252"/>
      <c r="G43" s="252"/>
      <c r="H43" s="252"/>
      <c r="I43" s="252"/>
      <c r="J43" s="186"/>
    </row>
    <row r="44" spans="1:12">
      <c r="A44" s="256" t="s">
        <v>101</v>
      </c>
      <c r="B44" s="256"/>
      <c r="C44" s="256"/>
      <c r="D44" s="256"/>
      <c r="E44" s="256" t="s">
        <v>100</v>
      </c>
      <c r="F44" s="256"/>
      <c r="G44" s="256"/>
      <c r="H44" s="256"/>
      <c r="I44" s="256"/>
      <c r="J44" s="186"/>
    </row>
    <row r="45" spans="1:12">
      <c r="A45" s="150"/>
      <c r="G45" s="152"/>
      <c r="H45" s="152"/>
      <c r="I45" s="186"/>
      <c r="J45" s="186"/>
    </row>
    <row r="46" spans="1:12">
      <c r="B46" s="153"/>
      <c r="C46" s="153"/>
      <c r="D46" s="153"/>
      <c r="E46" s="153"/>
      <c r="F46" s="153"/>
      <c r="G46" s="153"/>
      <c r="H46" s="153"/>
      <c r="I46" s="153"/>
      <c r="J46" s="186"/>
    </row>
    <row r="47" spans="1:12">
      <c r="A47" s="252" t="s">
        <v>99</v>
      </c>
      <c r="B47" s="252"/>
      <c r="C47" s="252"/>
      <c r="D47" s="252"/>
      <c r="E47" s="252"/>
      <c r="F47" s="252"/>
      <c r="G47" s="252"/>
      <c r="H47" s="252"/>
      <c r="I47" s="252"/>
      <c r="J47" s="186"/>
    </row>
    <row r="48" spans="1:12" ht="15.75">
      <c r="A48" s="253" t="s">
        <v>98</v>
      </c>
      <c r="B48" s="253"/>
      <c r="C48" s="253"/>
      <c r="D48" s="253"/>
      <c r="E48" s="253"/>
      <c r="F48" s="253"/>
      <c r="G48" s="253"/>
      <c r="H48" s="253"/>
      <c r="I48" s="253"/>
      <c r="J48" s="186"/>
    </row>
    <row r="49" spans="1:12">
      <c r="A49" s="150"/>
      <c r="B49" s="149" t="s">
        <v>10</v>
      </c>
      <c r="C49" s="153" t="s">
        <v>10</v>
      </c>
      <c r="F49" s="151"/>
      <c r="H49" s="152"/>
      <c r="I49" s="186"/>
      <c r="J49" s="186"/>
    </row>
    <row r="50" spans="1:12">
      <c r="D50" s="151" t="s">
        <v>10</v>
      </c>
      <c r="F50" s="151"/>
      <c r="H50" s="152"/>
      <c r="J50" s="186"/>
    </row>
    <row r="51" spans="1:12">
      <c r="C51" s="153" t="s">
        <v>128</v>
      </c>
      <c r="D51" s="149" t="s">
        <v>10</v>
      </c>
      <c r="E51" s="151" t="s">
        <v>10</v>
      </c>
      <c r="F51" s="151"/>
      <c r="H51" s="152"/>
      <c r="J51" s="186"/>
    </row>
    <row r="52" spans="1:12" ht="21.6" customHeight="1">
      <c r="C52" s="153" t="s">
        <v>128</v>
      </c>
      <c r="D52" s="149" t="s">
        <v>10</v>
      </c>
      <c r="E52" s="149" t="s">
        <v>10</v>
      </c>
      <c r="F52" s="151"/>
      <c r="H52" s="152"/>
      <c r="J52" s="186"/>
      <c r="L52" s="149" t="s">
        <v>10</v>
      </c>
    </row>
    <row r="53" spans="1:12" ht="13.5" customHeight="1">
      <c r="C53" s="151" t="s">
        <v>10</v>
      </c>
      <c r="J53" s="186"/>
    </row>
    <row r="54" spans="1:12">
      <c r="J54" s="186"/>
    </row>
    <row r="56" spans="1:12" ht="13.5" customHeight="1"/>
    <row r="57" spans="1:12" ht="12.75" customHeight="1"/>
    <row r="60" spans="1:12" ht="10.5" customHeight="1"/>
    <row r="64" spans="1:12" ht="11.25" customHeight="1"/>
    <row r="69" ht="18" customHeight="1"/>
  </sheetData>
  <mergeCells count="12">
    <mergeCell ref="A8:I8"/>
    <mergeCell ref="A3:I3"/>
    <mergeCell ref="A6:I6"/>
    <mergeCell ref="A7:I7"/>
    <mergeCell ref="A4:I4"/>
    <mergeCell ref="A5:I5"/>
    <mergeCell ref="A48:I48"/>
    <mergeCell ref="A47:I47"/>
    <mergeCell ref="A43:D43"/>
    <mergeCell ref="A44:D44"/>
    <mergeCell ref="E43:I43"/>
    <mergeCell ref="E44:I44"/>
  </mergeCells>
  <printOptions horizontalCentered="1" verticalCentered="1"/>
  <pageMargins left="0.78740157480314965" right="0.78740157480314965" top="0.9055118110236221" bottom="0.9055118110236221" header="0.23622047244094491" footer="0.23622047244094491"/>
  <pageSetup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showGridLines="0" workbookViewId="0">
      <selection activeCell="S23" sqref="S23"/>
    </sheetView>
  </sheetViews>
  <sheetFormatPr baseColWidth="10" defaultRowHeight="14.25" customHeight="1"/>
  <cols>
    <col min="1" max="1" width="1.140625" style="202" customWidth="1"/>
    <col min="2" max="3" width="2.7109375" style="202" customWidth="1"/>
    <col min="4" max="4" width="1.85546875" style="202" customWidth="1"/>
    <col min="5" max="5" width="24.7109375" style="202" bestFit="1" customWidth="1"/>
    <col min="6" max="6" width="5.85546875" style="202" hidden="1" customWidth="1"/>
    <col min="7" max="7" width="1.85546875" style="202" customWidth="1"/>
    <col min="8" max="8" width="11.28515625" style="204" customWidth="1"/>
    <col min="9" max="9" width="1.7109375" style="202" customWidth="1"/>
    <col min="10" max="10" width="10.42578125" style="203" customWidth="1"/>
    <col min="11" max="11" width="1.7109375" style="203" customWidth="1"/>
    <col min="12" max="12" width="10.42578125" style="203" customWidth="1"/>
    <col min="13" max="13" width="3.140625" style="202" customWidth="1"/>
    <col min="14" max="14" width="10.42578125" style="203" customWidth="1"/>
    <col min="15" max="15" width="1.28515625" style="202" customWidth="1"/>
    <col min="16" max="16" width="10.7109375" style="203" bestFit="1" customWidth="1"/>
    <col min="17" max="17" width="11.42578125" style="202"/>
    <col min="18" max="18" width="14.85546875" style="202" customWidth="1"/>
    <col min="19" max="16384" width="11.42578125" style="202"/>
  </cols>
  <sheetData>
    <row r="1" spans="1:16" ht="15.75" customHeight="1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ht="15.75" customHeight="1">
      <c r="A2" s="262" t="s">
        <v>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</row>
    <row r="3" spans="1:16" ht="15.75" customHeight="1">
      <c r="A3" s="260" t="s">
        <v>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</row>
    <row r="4" spans="1:16" ht="15.75" customHeight="1">
      <c r="A4" s="263" t="s">
        <v>3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hidden="1" customHeight="1">
      <c r="A5" s="220"/>
      <c r="B5" s="220"/>
      <c r="C5" s="220"/>
      <c r="D5" s="220"/>
      <c r="E5" s="220"/>
      <c r="F5" s="220"/>
      <c r="G5" s="230"/>
      <c r="H5" s="220"/>
      <c r="I5" s="220"/>
      <c r="J5" s="220"/>
      <c r="K5" s="220"/>
      <c r="L5" s="220"/>
      <c r="M5" s="229"/>
      <c r="N5" s="220"/>
      <c r="O5" s="220"/>
      <c r="P5" s="220"/>
    </row>
    <row r="6" spans="1:16" ht="15.75" customHeight="1">
      <c r="A6" s="264" t="s">
        <v>181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</row>
    <row r="7" spans="1:16" ht="15.75" hidden="1" customHeight="1">
      <c r="A7" s="220"/>
      <c r="B7" s="220"/>
      <c r="P7" s="220"/>
    </row>
    <row r="8" spans="1:16" ht="15.75" hidden="1" customHeight="1">
      <c r="A8" s="220" t="s">
        <v>10</v>
      </c>
      <c r="B8" s="220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P8" s="220"/>
    </row>
    <row r="9" spans="1:16" ht="15.75" hidden="1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P9" s="220"/>
    </row>
    <row r="10" spans="1:16" ht="14.25" customHeight="1">
      <c r="A10" s="265" t="s">
        <v>6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</row>
    <row r="11" spans="1:16" s="219" customFormat="1" ht="10.5" customHeight="1">
      <c r="A11" s="227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</row>
    <row r="12" spans="1:16" s="219" customFormat="1" ht="14.25" customHeight="1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</row>
    <row r="13" spans="1:16" ht="9.75" customHeight="1">
      <c r="A13" s="220"/>
      <c r="B13" s="220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20"/>
    </row>
    <row r="14" spans="1:16" s="215" customFormat="1" ht="14.25" customHeight="1">
      <c r="H14" s="226" t="s">
        <v>161</v>
      </c>
      <c r="J14" s="225"/>
      <c r="K14" s="225"/>
      <c r="L14" s="225"/>
      <c r="N14" s="226" t="s">
        <v>160</v>
      </c>
      <c r="P14" s="225"/>
    </row>
    <row r="15" spans="1:16" s="215" customFormat="1" ht="14.25" customHeight="1">
      <c r="F15" s="224" t="s">
        <v>7</v>
      </c>
      <c r="H15" s="223" t="s">
        <v>159</v>
      </c>
      <c r="J15" s="223" t="s">
        <v>158</v>
      </c>
      <c r="K15" s="223"/>
      <c r="L15" s="223" t="s">
        <v>111</v>
      </c>
      <c r="N15" s="223" t="s">
        <v>157</v>
      </c>
      <c r="P15" s="223" t="s">
        <v>156</v>
      </c>
    </row>
    <row r="17" spans="1:18" ht="17.25" hidden="1" customHeight="1">
      <c r="A17" s="216" t="s">
        <v>155</v>
      </c>
      <c r="H17" s="214">
        <v>325176</v>
      </c>
      <c r="I17" s="214"/>
      <c r="J17" s="214">
        <v>3298.25</v>
      </c>
      <c r="K17" s="214"/>
      <c r="L17" s="214">
        <v>22347.599999999999</v>
      </c>
      <c r="M17" s="214"/>
      <c r="N17" s="214">
        <v>-79862.55</v>
      </c>
      <c r="O17" s="214"/>
      <c r="P17" s="211">
        <f>SUM(H17:N17)</f>
        <v>270959.3</v>
      </c>
      <c r="Q17" s="212"/>
      <c r="R17" s="202" t="s">
        <v>10</v>
      </c>
    </row>
    <row r="18" spans="1:18" ht="17.100000000000001" hidden="1" customHeight="1">
      <c r="A18" s="220" t="s">
        <v>111</v>
      </c>
      <c r="F18" s="215" t="s">
        <v>109</v>
      </c>
      <c r="H18" s="211">
        <v>0</v>
      </c>
      <c r="I18" s="211"/>
      <c r="J18" s="211">
        <v>0</v>
      </c>
      <c r="K18" s="211"/>
      <c r="L18" s="211">
        <v>-14677.3</v>
      </c>
      <c r="M18" s="211"/>
      <c r="N18" s="211">
        <v>0</v>
      </c>
      <c r="O18" s="211"/>
      <c r="P18" s="211">
        <f>SUM(H18:N18)</f>
        <v>-14677.3</v>
      </c>
      <c r="Q18" s="219"/>
    </row>
    <row r="19" spans="1:18" ht="17.100000000000001" hidden="1" customHeight="1">
      <c r="A19" s="202" t="s">
        <v>152</v>
      </c>
      <c r="F19" s="215"/>
      <c r="H19" s="218">
        <v>0</v>
      </c>
      <c r="I19" s="214"/>
      <c r="J19" s="218">
        <v>515.75</v>
      </c>
      <c r="K19" s="214"/>
      <c r="L19" s="217">
        <v>0</v>
      </c>
      <c r="M19" s="214"/>
      <c r="N19" s="217">
        <v>6852.17</v>
      </c>
      <c r="O19" s="214"/>
      <c r="P19" s="211">
        <f>SUM(H19:N19)</f>
        <v>7367.92</v>
      </c>
    </row>
    <row r="20" spans="1:18" ht="21" hidden="1" customHeight="1">
      <c r="A20" s="216" t="s">
        <v>154</v>
      </c>
      <c r="F20" s="215"/>
      <c r="H20" s="213">
        <f>SUM(H17:H19)</f>
        <v>325176</v>
      </c>
      <c r="I20" s="214"/>
      <c r="J20" s="213">
        <f>SUM(J17:J19)</f>
        <v>3814</v>
      </c>
      <c r="K20" s="214"/>
      <c r="L20" s="213">
        <f>SUM(L17:L19)</f>
        <v>7670.2999999999993</v>
      </c>
      <c r="M20" s="214"/>
      <c r="N20" s="213">
        <f>SUM(N17:N19)</f>
        <v>-73010.38</v>
      </c>
      <c r="O20" s="214"/>
      <c r="P20" s="213">
        <f>SUM(P17:P19)</f>
        <v>263649.91999999998</v>
      </c>
      <c r="Q20" s="212"/>
    </row>
    <row r="21" spans="1:18" ht="9.75" customHeight="1">
      <c r="H21" s="222"/>
      <c r="I21" s="219"/>
      <c r="M21" s="219"/>
      <c r="O21" s="219"/>
      <c r="Q21" s="219"/>
    </row>
    <row r="22" spans="1:18" ht="30" customHeight="1">
      <c r="A22" s="202" t="s">
        <v>153</v>
      </c>
      <c r="H22" s="211">
        <v>325176</v>
      </c>
      <c r="I22" s="221"/>
      <c r="J22" s="211">
        <v>7897.46</v>
      </c>
      <c r="K22" s="211"/>
      <c r="L22" s="211">
        <v>0</v>
      </c>
      <c r="M22" s="221"/>
      <c r="N22" s="214">
        <v>-26825.59</v>
      </c>
      <c r="O22" s="221"/>
      <c r="P22" s="211">
        <f>SUM(H22:N22)</f>
        <v>306247.87</v>
      </c>
    </row>
    <row r="23" spans="1:18" ht="30.75" customHeight="1">
      <c r="A23" s="220" t="s">
        <v>111</v>
      </c>
      <c r="F23" s="215" t="s">
        <v>109</v>
      </c>
      <c r="H23" s="211">
        <v>0</v>
      </c>
      <c r="I23" s="211"/>
      <c r="J23" s="211">
        <v>0</v>
      </c>
      <c r="K23" s="211"/>
      <c r="L23" s="211">
        <v>0</v>
      </c>
      <c r="M23" s="211"/>
      <c r="N23" s="211">
        <v>0</v>
      </c>
      <c r="O23" s="211"/>
      <c r="P23" s="211">
        <f>SUM(H23:N23)</f>
        <v>0</v>
      </c>
      <c r="Q23" s="219"/>
    </row>
    <row r="24" spans="1:18" ht="30.75" customHeight="1">
      <c r="A24" s="202" t="s">
        <v>152</v>
      </c>
      <c r="F24" s="215"/>
      <c r="H24" s="218">
        <v>0</v>
      </c>
      <c r="I24" s="214"/>
      <c r="J24" s="218">
        <f>Resultado!I34*-1</f>
        <v>0</v>
      </c>
      <c r="K24" s="214"/>
      <c r="L24" s="217">
        <v>0</v>
      </c>
      <c r="M24" s="214"/>
      <c r="N24" s="217">
        <f>Resultado!I38</f>
        <v>48182.240000000005</v>
      </c>
      <c r="O24" s="214"/>
      <c r="P24" s="211">
        <f>SUM(J24:N24)</f>
        <v>48182.240000000005</v>
      </c>
    </row>
    <row r="25" spans="1:18" ht="30.75" customHeight="1" thickBot="1">
      <c r="A25" s="216" t="s">
        <v>151</v>
      </c>
      <c r="F25" s="215"/>
      <c r="H25" s="213">
        <f>SUM(H22:H24)</f>
        <v>325176</v>
      </c>
      <c r="I25" s="214"/>
      <c r="J25" s="213">
        <f>SUM(J22:J24)</f>
        <v>7897.46</v>
      </c>
      <c r="K25" s="214"/>
      <c r="L25" s="213">
        <f>SUM(L22:L24)</f>
        <v>0</v>
      </c>
      <c r="M25" s="214"/>
      <c r="N25" s="213">
        <f>SUM(N22:N24)</f>
        <v>21356.650000000005</v>
      </c>
      <c r="O25" s="214"/>
      <c r="P25" s="213">
        <f>SUM(P22:P24)</f>
        <v>354430.11</v>
      </c>
      <c r="Q25" s="212"/>
    </row>
    <row r="26" spans="1:18" ht="32.25" customHeight="1" thickTop="1">
      <c r="H26" s="204" t="s">
        <v>10</v>
      </c>
      <c r="I26" s="202" t="s">
        <v>10</v>
      </c>
      <c r="J26" s="211" t="s">
        <v>10</v>
      </c>
      <c r="K26" s="203" t="s">
        <v>10</v>
      </c>
      <c r="L26" s="203" t="s">
        <v>10</v>
      </c>
      <c r="M26" s="202" t="s">
        <v>10</v>
      </c>
      <c r="N26" s="203" t="s">
        <v>10</v>
      </c>
      <c r="O26" s="202" t="s">
        <v>10</v>
      </c>
      <c r="P26" s="210" t="s">
        <v>10</v>
      </c>
      <c r="R26" s="210">
        <f>P25-Balance!H40</f>
        <v>0</v>
      </c>
    </row>
    <row r="30" spans="1:18" ht="14.25" customHeight="1">
      <c r="A30" s="258" t="s">
        <v>103</v>
      </c>
      <c r="B30" s="258"/>
      <c r="C30" s="258"/>
      <c r="D30" s="258"/>
      <c r="E30" s="258"/>
      <c r="F30" s="209" t="s">
        <v>150</v>
      </c>
      <c r="G30" s="206"/>
      <c r="H30" s="206"/>
      <c r="I30" s="186"/>
      <c r="J30" s="252" t="s">
        <v>102</v>
      </c>
      <c r="K30" s="252"/>
      <c r="L30" s="252"/>
      <c r="M30" s="252"/>
      <c r="N30" s="252"/>
      <c r="O30" s="252"/>
      <c r="P30" s="252"/>
    </row>
    <row r="31" spans="1:18" ht="14.25" customHeight="1">
      <c r="A31" s="253" t="s">
        <v>101</v>
      </c>
      <c r="B31" s="253"/>
      <c r="C31" s="253"/>
      <c r="D31" s="253"/>
      <c r="E31" s="253"/>
      <c r="F31" s="207" t="s">
        <v>149</v>
      </c>
      <c r="G31" s="206"/>
      <c r="H31" s="206"/>
      <c r="I31" s="186"/>
      <c r="J31" s="256" t="s">
        <v>100</v>
      </c>
      <c r="K31" s="256"/>
      <c r="L31" s="256"/>
      <c r="M31" s="256"/>
      <c r="N31" s="256"/>
      <c r="O31" s="256"/>
      <c r="P31" s="256"/>
    </row>
    <row r="32" spans="1:18" ht="14.25" customHeight="1">
      <c r="B32" s="207"/>
      <c r="C32" s="207"/>
      <c r="D32" s="207"/>
      <c r="E32" s="207"/>
      <c r="F32" s="208"/>
      <c r="G32" s="207"/>
      <c r="H32" s="206"/>
      <c r="I32" s="186"/>
    </row>
    <row r="33" spans="1:16" ht="14.25" customHeight="1">
      <c r="B33" s="207"/>
      <c r="C33" s="207"/>
      <c r="D33" s="207"/>
      <c r="E33" s="207"/>
      <c r="F33" s="208"/>
      <c r="G33" s="207"/>
      <c r="H33" s="206"/>
      <c r="I33" s="205"/>
    </row>
    <row r="34" spans="1:16" ht="14.25" customHeight="1">
      <c r="B34" s="207"/>
      <c r="C34" s="207"/>
      <c r="D34" s="207"/>
      <c r="E34" s="207" t="s">
        <v>148</v>
      </c>
      <c r="F34" s="208"/>
      <c r="G34" s="207"/>
      <c r="H34" s="206" t="s">
        <v>10</v>
      </c>
      <c r="I34" s="205"/>
    </row>
    <row r="35" spans="1:16" ht="14.25" customHeight="1">
      <c r="A35" s="254" t="s">
        <v>99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</row>
    <row r="36" spans="1:16" ht="14.25" customHeight="1">
      <c r="A36" s="259" t="s">
        <v>98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</row>
    <row r="39" spans="1:16" ht="11.25" customHeight="1"/>
    <row r="44" spans="1:16" ht="18" customHeight="1"/>
  </sheetData>
  <mergeCells count="13">
    <mergeCell ref="A1:P1"/>
    <mergeCell ref="A3:P3"/>
    <mergeCell ref="C13:O13"/>
    <mergeCell ref="A2:P2"/>
    <mergeCell ref="A4:P4"/>
    <mergeCell ref="A6:P6"/>
    <mergeCell ref="A10:P10"/>
    <mergeCell ref="A30:E30"/>
    <mergeCell ref="A31:E31"/>
    <mergeCell ref="A35:P35"/>
    <mergeCell ref="A36:P36"/>
    <mergeCell ref="J30:P30"/>
    <mergeCell ref="J31:P31"/>
  </mergeCells>
  <printOptions horizontalCentered="1" verticalCentered="1"/>
  <pageMargins left="0.9055118110236221" right="0.9055118110236221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topLeftCell="A13" zoomScale="110" zoomScaleNormal="110" zoomScaleSheetLayoutView="100" workbookViewId="0">
      <selection activeCell="I18" sqref="I18"/>
    </sheetView>
  </sheetViews>
  <sheetFormatPr baseColWidth="10" defaultRowHeight="10.5" customHeight="1"/>
  <cols>
    <col min="1" max="1" width="1.28515625" style="1" customWidth="1"/>
    <col min="2" max="2" width="2" style="1" customWidth="1"/>
    <col min="3" max="3" width="62" style="1" customWidth="1"/>
    <col min="4" max="4" width="8.42578125" style="1" hidden="1" customWidth="1"/>
    <col min="5" max="5" width="7.5703125" style="1" hidden="1" customWidth="1"/>
    <col min="6" max="6" width="13" style="29" customWidth="1"/>
    <col min="7" max="250" width="11.42578125" style="1"/>
    <col min="251" max="251" width="1.28515625" style="1" customWidth="1"/>
    <col min="252" max="252" width="2" style="1" customWidth="1"/>
    <col min="253" max="253" width="70.5703125" style="1" customWidth="1"/>
    <col min="254" max="254" width="6.5703125" style="1" customWidth="1"/>
    <col min="255" max="255" width="3.7109375" style="1" customWidth="1"/>
    <col min="256" max="256" width="10.7109375" style="1" customWidth="1"/>
    <col min="257" max="257" width="3.28515625" style="1" customWidth="1"/>
    <col min="258" max="258" width="0" style="1" hidden="1" customWidth="1"/>
    <col min="259" max="259" width="11.42578125" style="1"/>
    <col min="260" max="260" width="0" style="1" hidden="1" customWidth="1"/>
    <col min="261" max="261" width="12.140625" style="1" bestFit="1" customWidth="1"/>
    <col min="262" max="506" width="11.42578125" style="1"/>
    <col min="507" max="507" width="1.28515625" style="1" customWidth="1"/>
    <col min="508" max="508" width="2" style="1" customWidth="1"/>
    <col min="509" max="509" width="70.5703125" style="1" customWidth="1"/>
    <col min="510" max="510" width="6.5703125" style="1" customWidth="1"/>
    <col min="511" max="511" width="3.7109375" style="1" customWidth="1"/>
    <col min="512" max="512" width="10.7109375" style="1" customWidth="1"/>
    <col min="513" max="513" width="3.28515625" style="1" customWidth="1"/>
    <col min="514" max="514" width="0" style="1" hidden="1" customWidth="1"/>
    <col min="515" max="515" width="11.42578125" style="1"/>
    <col min="516" max="516" width="0" style="1" hidden="1" customWidth="1"/>
    <col min="517" max="517" width="12.140625" style="1" bestFit="1" customWidth="1"/>
    <col min="518" max="762" width="11.42578125" style="1"/>
    <col min="763" max="763" width="1.28515625" style="1" customWidth="1"/>
    <col min="764" max="764" width="2" style="1" customWidth="1"/>
    <col min="765" max="765" width="70.5703125" style="1" customWidth="1"/>
    <col min="766" max="766" width="6.5703125" style="1" customWidth="1"/>
    <col min="767" max="767" width="3.7109375" style="1" customWidth="1"/>
    <col min="768" max="768" width="10.7109375" style="1" customWidth="1"/>
    <col min="769" max="769" width="3.28515625" style="1" customWidth="1"/>
    <col min="770" max="770" width="0" style="1" hidden="1" customWidth="1"/>
    <col min="771" max="771" width="11.42578125" style="1"/>
    <col min="772" max="772" width="0" style="1" hidden="1" customWidth="1"/>
    <col min="773" max="773" width="12.140625" style="1" bestFit="1" customWidth="1"/>
    <col min="774" max="1018" width="11.42578125" style="1"/>
    <col min="1019" max="1019" width="1.28515625" style="1" customWidth="1"/>
    <col min="1020" max="1020" width="2" style="1" customWidth="1"/>
    <col min="1021" max="1021" width="70.5703125" style="1" customWidth="1"/>
    <col min="1022" max="1022" width="6.5703125" style="1" customWidth="1"/>
    <col min="1023" max="1023" width="3.7109375" style="1" customWidth="1"/>
    <col min="1024" max="1024" width="10.7109375" style="1" customWidth="1"/>
    <col min="1025" max="1025" width="3.28515625" style="1" customWidth="1"/>
    <col min="1026" max="1026" width="0" style="1" hidden="1" customWidth="1"/>
    <col min="1027" max="1027" width="11.42578125" style="1"/>
    <col min="1028" max="1028" width="0" style="1" hidden="1" customWidth="1"/>
    <col min="1029" max="1029" width="12.140625" style="1" bestFit="1" customWidth="1"/>
    <col min="1030" max="1274" width="11.42578125" style="1"/>
    <col min="1275" max="1275" width="1.28515625" style="1" customWidth="1"/>
    <col min="1276" max="1276" width="2" style="1" customWidth="1"/>
    <col min="1277" max="1277" width="70.5703125" style="1" customWidth="1"/>
    <col min="1278" max="1278" width="6.5703125" style="1" customWidth="1"/>
    <col min="1279" max="1279" width="3.7109375" style="1" customWidth="1"/>
    <col min="1280" max="1280" width="10.7109375" style="1" customWidth="1"/>
    <col min="1281" max="1281" width="3.28515625" style="1" customWidth="1"/>
    <col min="1282" max="1282" width="0" style="1" hidden="1" customWidth="1"/>
    <col min="1283" max="1283" width="11.42578125" style="1"/>
    <col min="1284" max="1284" width="0" style="1" hidden="1" customWidth="1"/>
    <col min="1285" max="1285" width="12.140625" style="1" bestFit="1" customWidth="1"/>
    <col min="1286" max="1530" width="11.42578125" style="1"/>
    <col min="1531" max="1531" width="1.28515625" style="1" customWidth="1"/>
    <col min="1532" max="1532" width="2" style="1" customWidth="1"/>
    <col min="1533" max="1533" width="70.5703125" style="1" customWidth="1"/>
    <col min="1534" max="1534" width="6.5703125" style="1" customWidth="1"/>
    <col min="1535" max="1535" width="3.7109375" style="1" customWidth="1"/>
    <col min="1536" max="1536" width="10.7109375" style="1" customWidth="1"/>
    <col min="1537" max="1537" width="3.28515625" style="1" customWidth="1"/>
    <col min="1538" max="1538" width="0" style="1" hidden="1" customWidth="1"/>
    <col min="1539" max="1539" width="11.42578125" style="1"/>
    <col min="1540" max="1540" width="0" style="1" hidden="1" customWidth="1"/>
    <col min="1541" max="1541" width="12.140625" style="1" bestFit="1" customWidth="1"/>
    <col min="1542" max="1786" width="11.42578125" style="1"/>
    <col min="1787" max="1787" width="1.28515625" style="1" customWidth="1"/>
    <col min="1788" max="1788" width="2" style="1" customWidth="1"/>
    <col min="1789" max="1789" width="70.5703125" style="1" customWidth="1"/>
    <col min="1790" max="1790" width="6.5703125" style="1" customWidth="1"/>
    <col min="1791" max="1791" width="3.7109375" style="1" customWidth="1"/>
    <col min="1792" max="1792" width="10.7109375" style="1" customWidth="1"/>
    <col min="1793" max="1793" width="3.28515625" style="1" customWidth="1"/>
    <col min="1794" max="1794" width="0" style="1" hidden="1" customWidth="1"/>
    <col min="1795" max="1795" width="11.42578125" style="1"/>
    <col min="1796" max="1796" width="0" style="1" hidden="1" customWidth="1"/>
    <col min="1797" max="1797" width="12.140625" style="1" bestFit="1" customWidth="1"/>
    <col min="1798" max="2042" width="11.42578125" style="1"/>
    <col min="2043" max="2043" width="1.28515625" style="1" customWidth="1"/>
    <col min="2044" max="2044" width="2" style="1" customWidth="1"/>
    <col min="2045" max="2045" width="70.5703125" style="1" customWidth="1"/>
    <col min="2046" max="2046" width="6.5703125" style="1" customWidth="1"/>
    <col min="2047" max="2047" width="3.7109375" style="1" customWidth="1"/>
    <col min="2048" max="2048" width="10.7109375" style="1" customWidth="1"/>
    <col min="2049" max="2049" width="3.28515625" style="1" customWidth="1"/>
    <col min="2050" max="2050" width="0" style="1" hidden="1" customWidth="1"/>
    <col min="2051" max="2051" width="11.42578125" style="1"/>
    <col min="2052" max="2052" width="0" style="1" hidden="1" customWidth="1"/>
    <col min="2053" max="2053" width="12.140625" style="1" bestFit="1" customWidth="1"/>
    <col min="2054" max="2298" width="11.42578125" style="1"/>
    <col min="2299" max="2299" width="1.28515625" style="1" customWidth="1"/>
    <col min="2300" max="2300" width="2" style="1" customWidth="1"/>
    <col min="2301" max="2301" width="70.5703125" style="1" customWidth="1"/>
    <col min="2302" max="2302" width="6.5703125" style="1" customWidth="1"/>
    <col min="2303" max="2303" width="3.7109375" style="1" customWidth="1"/>
    <col min="2304" max="2304" width="10.7109375" style="1" customWidth="1"/>
    <col min="2305" max="2305" width="3.28515625" style="1" customWidth="1"/>
    <col min="2306" max="2306" width="0" style="1" hidden="1" customWidth="1"/>
    <col min="2307" max="2307" width="11.42578125" style="1"/>
    <col min="2308" max="2308" width="0" style="1" hidden="1" customWidth="1"/>
    <col min="2309" max="2309" width="12.140625" style="1" bestFit="1" customWidth="1"/>
    <col min="2310" max="2554" width="11.42578125" style="1"/>
    <col min="2555" max="2555" width="1.28515625" style="1" customWidth="1"/>
    <col min="2556" max="2556" width="2" style="1" customWidth="1"/>
    <col min="2557" max="2557" width="70.5703125" style="1" customWidth="1"/>
    <col min="2558" max="2558" width="6.5703125" style="1" customWidth="1"/>
    <col min="2559" max="2559" width="3.7109375" style="1" customWidth="1"/>
    <col min="2560" max="2560" width="10.7109375" style="1" customWidth="1"/>
    <col min="2561" max="2561" width="3.28515625" style="1" customWidth="1"/>
    <col min="2562" max="2562" width="0" style="1" hidden="1" customWidth="1"/>
    <col min="2563" max="2563" width="11.42578125" style="1"/>
    <col min="2564" max="2564" width="0" style="1" hidden="1" customWidth="1"/>
    <col min="2565" max="2565" width="12.140625" style="1" bestFit="1" customWidth="1"/>
    <col min="2566" max="2810" width="11.42578125" style="1"/>
    <col min="2811" max="2811" width="1.28515625" style="1" customWidth="1"/>
    <col min="2812" max="2812" width="2" style="1" customWidth="1"/>
    <col min="2813" max="2813" width="70.5703125" style="1" customWidth="1"/>
    <col min="2814" max="2814" width="6.5703125" style="1" customWidth="1"/>
    <col min="2815" max="2815" width="3.7109375" style="1" customWidth="1"/>
    <col min="2816" max="2816" width="10.7109375" style="1" customWidth="1"/>
    <col min="2817" max="2817" width="3.28515625" style="1" customWidth="1"/>
    <col min="2818" max="2818" width="0" style="1" hidden="1" customWidth="1"/>
    <col min="2819" max="2819" width="11.42578125" style="1"/>
    <col min="2820" max="2820" width="0" style="1" hidden="1" customWidth="1"/>
    <col min="2821" max="2821" width="12.140625" style="1" bestFit="1" customWidth="1"/>
    <col min="2822" max="3066" width="11.42578125" style="1"/>
    <col min="3067" max="3067" width="1.28515625" style="1" customWidth="1"/>
    <col min="3068" max="3068" width="2" style="1" customWidth="1"/>
    <col min="3069" max="3069" width="70.5703125" style="1" customWidth="1"/>
    <col min="3070" max="3070" width="6.5703125" style="1" customWidth="1"/>
    <col min="3071" max="3071" width="3.7109375" style="1" customWidth="1"/>
    <col min="3072" max="3072" width="10.7109375" style="1" customWidth="1"/>
    <col min="3073" max="3073" width="3.28515625" style="1" customWidth="1"/>
    <col min="3074" max="3074" width="0" style="1" hidden="1" customWidth="1"/>
    <col min="3075" max="3075" width="11.42578125" style="1"/>
    <col min="3076" max="3076" width="0" style="1" hidden="1" customWidth="1"/>
    <col min="3077" max="3077" width="12.140625" style="1" bestFit="1" customWidth="1"/>
    <col min="3078" max="3322" width="11.42578125" style="1"/>
    <col min="3323" max="3323" width="1.28515625" style="1" customWidth="1"/>
    <col min="3324" max="3324" width="2" style="1" customWidth="1"/>
    <col min="3325" max="3325" width="70.5703125" style="1" customWidth="1"/>
    <col min="3326" max="3326" width="6.5703125" style="1" customWidth="1"/>
    <col min="3327" max="3327" width="3.7109375" style="1" customWidth="1"/>
    <col min="3328" max="3328" width="10.7109375" style="1" customWidth="1"/>
    <col min="3329" max="3329" width="3.28515625" style="1" customWidth="1"/>
    <col min="3330" max="3330" width="0" style="1" hidden="1" customWidth="1"/>
    <col min="3331" max="3331" width="11.42578125" style="1"/>
    <col min="3332" max="3332" width="0" style="1" hidden="1" customWidth="1"/>
    <col min="3333" max="3333" width="12.140625" style="1" bestFit="1" customWidth="1"/>
    <col min="3334" max="3578" width="11.42578125" style="1"/>
    <col min="3579" max="3579" width="1.28515625" style="1" customWidth="1"/>
    <col min="3580" max="3580" width="2" style="1" customWidth="1"/>
    <col min="3581" max="3581" width="70.5703125" style="1" customWidth="1"/>
    <col min="3582" max="3582" width="6.5703125" style="1" customWidth="1"/>
    <col min="3583" max="3583" width="3.7109375" style="1" customWidth="1"/>
    <col min="3584" max="3584" width="10.7109375" style="1" customWidth="1"/>
    <col min="3585" max="3585" width="3.28515625" style="1" customWidth="1"/>
    <col min="3586" max="3586" width="0" style="1" hidden="1" customWidth="1"/>
    <col min="3587" max="3587" width="11.42578125" style="1"/>
    <col min="3588" max="3588" width="0" style="1" hidden="1" customWidth="1"/>
    <col min="3589" max="3589" width="12.140625" style="1" bestFit="1" customWidth="1"/>
    <col min="3590" max="3834" width="11.42578125" style="1"/>
    <col min="3835" max="3835" width="1.28515625" style="1" customWidth="1"/>
    <col min="3836" max="3836" width="2" style="1" customWidth="1"/>
    <col min="3837" max="3837" width="70.5703125" style="1" customWidth="1"/>
    <col min="3838" max="3838" width="6.5703125" style="1" customWidth="1"/>
    <col min="3839" max="3839" width="3.7109375" style="1" customWidth="1"/>
    <col min="3840" max="3840" width="10.7109375" style="1" customWidth="1"/>
    <col min="3841" max="3841" width="3.28515625" style="1" customWidth="1"/>
    <col min="3842" max="3842" width="0" style="1" hidden="1" customWidth="1"/>
    <col min="3843" max="3843" width="11.42578125" style="1"/>
    <col min="3844" max="3844" width="0" style="1" hidden="1" customWidth="1"/>
    <col min="3845" max="3845" width="12.140625" style="1" bestFit="1" customWidth="1"/>
    <col min="3846" max="4090" width="11.42578125" style="1"/>
    <col min="4091" max="4091" width="1.28515625" style="1" customWidth="1"/>
    <col min="4092" max="4092" width="2" style="1" customWidth="1"/>
    <col min="4093" max="4093" width="70.5703125" style="1" customWidth="1"/>
    <col min="4094" max="4094" width="6.5703125" style="1" customWidth="1"/>
    <col min="4095" max="4095" width="3.7109375" style="1" customWidth="1"/>
    <col min="4096" max="4096" width="10.7109375" style="1" customWidth="1"/>
    <col min="4097" max="4097" width="3.28515625" style="1" customWidth="1"/>
    <col min="4098" max="4098" width="0" style="1" hidden="1" customWidth="1"/>
    <col min="4099" max="4099" width="11.42578125" style="1"/>
    <col min="4100" max="4100" width="0" style="1" hidden="1" customWidth="1"/>
    <col min="4101" max="4101" width="12.140625" style="1" bestFit="1" customWidth="1"/>
    <col min="4102" max="4346" width="11.42578125" style="1"/>
    <col min="4347" max="4347" width="1.28515625" style="1" customWidth="1"/>
    <col min="4348" max="4348" width="2" style="1" customWidth="1"/>
    <col min="4349" max="4349" width="70.5703125" style="1" customWidth="1"/>
    <col min="4350" max="4350" width="6.5703125" style="1" customWidth="1"/>
    <col min="4351" max="4351" width="3.7109375" style="1" customWidth="1"/>
    <col min="4352" max="4352" width="10.7109375" style="1" customWidth="1"/>
    <col min="4353" max="4353" width="3.28515625" style="1" customWidth="1"/>
    <col min="4354" max="4354" width="0" style="1" hidden="1" customWidth="1"/>
    <col min="4355" max="4355" width="11.42578125" style="1"/>
    <col min="4356" max="4356" width="0" style="1" hidden="1" customWidth="1"/>
    <col min="4357" max="4357" width="12.140625" style="1" bestFit="1" customWidth="1"/>
    <col min="4358" max="4602" width="11.42578125" style="1"/>
    <col min="4603" max="4603" width="1.28515625" style="1" customWidth="1"/>
    <col min="4604" max="4604" width="2" style="1" customWidth="1"/>
    <col min="4605" max="4605" width="70.5703125" style="1" customWidth="1"/>
    <col min="4606" max="4606" width="6.5703125" style="1" customWidth="1"/>
    <col min="4607" max="4607" width="3.7109375" style="1" customWidth="1"/>
    <col min="4608" max="4608" width="10.7109375" style="1" customWidth="1"/>
    <col min="4609" max="4609" width="3.28515625" style="1" customWidth="1"/>
    <col min="4610" max="4610" width="0" style="1" hidden="1" customWidth="1"/>
    <col min="4611" max="4611" width="11.42578125" style="1"/>
    <col min="4612" max="4612" width="0" style="1" hidden="1" customWidth="1"/>
    <col min="4613" max="4613" width="12.140625" style="1" bestFit="1" customWidth="1"/>
    <col min="4614" max="4858" width="11.42578125" style="1"/>
    <col min="4859" max="4859" width="1.28515625" style="1" customWidth="1"/>
    <col min="4860" max="4860" width="2" style="1" customWidth="1"/>
    <col min="4861" max="4861" width="70.5703125" style="1" customWidth="1"/>
    <col min="4862" max="4862" width="6.5703125" style="1" customWidth="1"/>
    <col min="4863" max="4863" width="3.7109375" style="1" customWidth="1"/>
    <col min="4864" max="4864" width="10.7109375" style="1" customWidth="1"/>
    <col min="4865" max="4865" width="3.28515625" style="1" customWidth="1"/>
    <col min="4866" max="4866" width="0" style="1" hidden="1" customWidth="1"/>
    <col min="4867" max="4867" width="11.42578125" style="1"/>
    <col min="4868" max="4868" width="0" style="1" hidden="1" customWidth="1"/>
    <col min="4869" max="4869" width="12.140625" style="1" bestFit="1" customWidth="1"/>
    <col min="4870" max="5114" width="11.42578125" style="1"/>
    <col min="5115" max="5115" width="1.28515625" style="1" customWidth="1"/>
    <col min="5116" max="5116" width="2" style="1" customWidth="1"/>
    <col min="5117" max="5117" width="70.5703125" style="1" customWidth="1"/>
    <col min="5118" max="5118" width="6.5703125" style="1" customWidth="1"/>
    <col min="5119" max="5119" width="3.7109375" style="1" customWidth="1"/>
    <col min="5120" max="5120" width="10.7109375" style="1" customWidth="1"/>
    <col min="5121" max="5121" width="3.28515625" style="1" customWidth="1"/>
    <col min="5122" max="5122" width="0" style="1" hidden="1" customWidth="1"/>
    <col min="5123" max="5123" width="11.42578125" style="1"/>
    <col min="5124" max="5124" width="0" style="1" hidden="1" customWidth="1"/>
    <col min="5125" max="5125" width="12.140625" style="1" bestFit="1" customWidth="1"/>
    <col min="5126" max="5370" width="11.42578125" style="1"/>
    <col min="5371" max="5371" width="1.28515625" style="1" customWidth="1"/>
    <col min="5372" max="5372" width="2" style="1" customWidth="1"/>
    <col min="5373" max="5373" width="70.5703125" style="1" customWidth="1"/>
    <col min="5374" max="5374" width="6.5703125" style="1" customWidth="1"/>
    <col min="5375" max="5375" width="3.7109375" style="1" customWidth="1"/>
    <col min="5376" max="5376" width="10.7109375" style="1" customWidth="1"/>
    <col min="5377" max="5377" width="3.28515625" style="1" customWidth="1"/>
    <col min="5378" max="5378" width="0" style="1" hidden="1" customWidth="1"/>
    <col min="5379" max="5379" width="11.42578125" style="1"/>
    <col min="5380" max="5380" width="0" style="1" hidden="1" customWidth="1"/>
    <col min="5381" max="5381" width="12.140625" style="1" bestFit="1" customWidth="1"/>
    <col min="5382" max="5626" width="11.42578125" style="1"/>
    <col min="5627" max="5627" width="1.28515625" style="1" customWidth="1"/>
    <col min="5628" max="5628" width="2" style="1" customWidth="1"/>
    <col min="5629" max="5629" width="70.5703125" style="1" customWidth="1"/>
    <col min="5630" max="5630" width="6.5703125" style="1" customWidth="1"/>
    <col min="5631" max="5631" width="3.7109375" style="1" customWidth="1"/>
    <col min="5632" max="5632" width="10.7109375" style="1" customWidth="1"/>
    <col min="5633" max="5633" width="3.28515625" style="1" customWidth="1"/>
    <col min="5634" max="5634" width="0" style="1" hidden="1" customWidth="1"/>
    <col min="5635" max="5635" width="11.42578125" style="1"/>
    <col min="5636" max="5636" width="0" style="1" hidden="1" customWidth="1"/>
    <col min="5637" max="5637" width="12.140625" style="1" bestFit="1" customWidth="1"/>
    <col min="5638" max="5882" width="11.42578125" style="1"/>
    <col min="5883" max="5883" width="1.28515625" style="1" customWidth="1"/>
    <col min="5884" max="5884" width="2" style="1" customWidth="1"/>
    <col min="5885" max="5885" width="70.5703125" style="1" customWidth="1"/>
    <col min="5886" max="5886" width="6.5703125" style="1" customWidth="1"/>
    <col min="5887" max="5887" width="3.7109375" style="1" customWidth="1"/>
    <col min="5888" max="5888" width="10.7109375" style="1" customWidth="1"/>
    <col min="5889" max="5889" width="3.28515625" style="1" customWidth="1"/>
    <col min="5890" max="5890" width="0" style="1" hidden="1" customWidth="1"/>
    <col min="5891" max="5891" width="11.42578125" style="1"/>
    <col min="5892" max="5892" width="0" style="1" hidden="1" customWidth="1"/>
    <col min="5893" max="5893" width="12.140625" style="1" bestFit="1" customWidth="1"/>
    <col min="5894" max="6138" width="11.42578125" style="1"/>
    <col min="6139" max="6139" width="1.28515625" style="1" customWidth="1"/>
    <col min="6140" max="6140" width="2" style="1" customWidth="1"/>
    <col min="6141" max="6141" width="70.5703125" style="1" customWidth="1"/>
    <col min="6142" max="6142" width="6.5703125" style="1" customWidth="1"/>
    <col min="6143" max="6143" width="3.7109375" style="1" customWidth="1"/>
    <col min="6144" max="6144" width="10.7109375" style="1" customWidth="1"/>
    <col min="6145" max="6145" width="3.28515625" style="1" customWidth="1"/>
    <col min="6146" max="6146" width="0" style="1" hidden="1" customWidth="1"/>
    <col min="6147" max="6147" width="11.42578125" style="1"/>
    <col min="6148" max="6148" width="0" style="1" hidden="1" customWidth="1"/>
    <col min="6149" max="6149" width="12.140625" style="1" bestFit="1" customWidth="1"/>
    <col min="6150" max="6394" width="11.42578125" style="1"/>
    <col min="6395" max="6395" width="1.28515625" style="1" customWidth="1"/>
    <col min="6396" max="6396" width="2" style="1" customWidth="1"/>
    <col min="6397" max="6397" width="70.5703125" style="1" customWidth="1"/>
    <col min="6398" max="6398" width="6.5703125" style="1" customWidth="1"/>
    <col min="6399" max="6399" width="3.7109375" style="1" customWidth="1"/>
    <col min="6400" max="6400" width="10.7109375" style="1" customWidth="1"/>
    <col min="6401" max="6401" width="3.28515625" style="1" customWidth="1"/>
    <col min="6402" max="6402" width="0" style="1" hidden="1" customWidth="1"/>
    <col min="6403" max="6403" width="11.42578125" style="1"/>
    <col min="6404" max="6404" width="0" style="1" hidden="1" customWidth="1"/>
    <col min="6405" max="6405" width="12.140625" style="1" bestFit="1" customWidth="1"/>
    <col min="6406" max="6650" width="11.42578125" style="1"/>
    <col min="6651" max="6651" width="1.28515625" style="1" customWidth="1"/>
    <col min="6652" max="6652" width="2" style="1" customWidth="1"/>
    <col min="6653" max="6653" width="70.5703125" style="1" customWidth="1"/>
    <col min="6654" max="6654" width="6.5703125" style="1" customWidth="1"/>
    <col min="6655" max="6655" width="3.7109375" style="1" customWidth="1"/>
    <col min="6656" max="6656" width="10.7109375" style="1" customWidth="1"/>
    <col min="6657" max="6657" width="3.28515625" style="1" customWidth="1"/>
    <col min="6658" max="6658" width="0" style="1" hidden="1" customWidth="1"/>
    <col min="6659" max="6659" width="11.42578125" style="1"/>
    <col min="6660" max="6660" width="0" style="1" hidden="1" customWidth="1"/>
    <col min="6661" max="6661" width="12.140625" style="1" bestFit="1" customWidth="1"/>
    <col min="6662" max="6906" width="11.42578125" style="1"/>
    <col min="6907" max="6907" width="1.28515625" style="1" customWidth="1"/>
    <col min="6908" max="6908" width="2" style="1" customWidth="1"/>
    <col min="6909" max="6909" width="70.5703125" style="1" customWidth="1"/>
    <col min="6910" max="6910" width="6.5703125" style="1" customWidth="1"/>
    <col min="6911" max="6911" width="3.7109375" style="1" customWidth="1"/>
    <col min="6912" max="6912" width="10.7109375" style="1" customWidth="1"/>
    <col min="6913" max="6913" width="3.28515625" style="1" customWidth="1"/>
    <col min="6914" max="6914" width="0" style="1" hidden="1" customWidth="1"/>
    <col min="6915" max="6915" width="11.42578125" style="1"/>
    <col min="6916" max="6916" width="0" style="1" hidden="1" customWidth="1"/>
    <col min="6917" max="6917" width="12.140625" style="1" bestFit="1" customWidth="1"/>
    <col min="6918" max="7162" width="11.42578125" style="1"/>
    <col min="7163" max="7163" width="1.28515625" style="1" customWidth="1"/>
    <col min="7164" max="7164" width="2" style="1" customWidth="1"/>
    <col min="7165" max="7165" width="70.5703125" style="1" customWidth="1"/>
    <col min="7166" max="7166" width="6.5703125" style="1" customWidth="1"/>
    <col min="7167" max="7167" width="3.7109375" style="1" customWidth="1"/>
    <col min="7168" max="7168" width="10.7109375" style="1" customWidth="1"/>
    <col min="7169" max="7169" width="3.28515625" style="1" customWidth="1"/>
    <col min="7170" max="7170" width="0" style="1" hidden="1" customWidth="1"/>
    <col min="7171" max="7171" width="11.42578125" style="1"/>
    <col min="7172" max="7172" width="0" style="1" hidden="1" customWidth="1"/>
    <col min="7173" max="7173" width="12.140625" style="1" bestFit="1" customWidth="1"/>
    <col min="7174" max="7418" width="11.42578125" style="1"/>
    <col min="7419" max="7419" width="1.28515625" style="1" customWidth="1"/>
    <col min="7420" max="7420" width="2" style="1" customWidth="1"/>
    <col min="7421" max="7421" width="70.5703125" style="1" customWidth="1"/>
    <col min="7422" max="7422" width="6.5703125" style="1" customWidth="1"/>
    <col min="7423" max="7423" width="3.7109375" style="1" customWidth="1"/>
    <col min="7424" max="7424" width="10.7109375" style="1" customWidth="1"/>
    <col min="7425" max="7425" width="3.28515625" style="1" customWidth="1"/>
    <col min="7426" max="7426" width="0" style="1" hidden="1" customWidth="1"/>
    <col min="7427" max="7427" width="11.42578125" style="1"/>
    <col min="7428" max="7428" width="0" style="1" hidden="1" customWidth="1"/>
    <col min="7429" max="7429" width="12.140625" style="1" bestFit="1" customWidth="1"/>
    <col min="7430" max="7674" width="11.42578125" style="1"/>
    <col min="7675" max="7675" width="1.28515625" style="1" customWidth="1"/>
    <col min="7676" max="7676" width="2" style="1" customWidth="1"/>
    <col min="7677" max="7677" width="70.5703125" style="1" customWidth="1"/>
    <col min="7678" max="7678" width="6.5703125" style="1" customWidth="1"/>
    <col min="7679" max="7679" width="3.7109375" style="1" customWidth="1"/>
    <col min="7680" max="7680" width="10.7109375" style="1" customWidth="1"/>
    <col min="7681" max="7681" width="3.28515625" style="1" customWidth="1"/>
    <col min="7682" max="7682" width="0" style="1" hidden="1" customWidth="1"/>
    <col min="7683" max="7683" width="11.42578125" style="1"/>
    <col min="7684" max="7684" width="0" style="1" hidden="1" customWidth="1"/>
    <col min="7685" max="7685" width="12.140625" style="1" bestFit="1" customWidth="1"/>
    <col min="7686" max="7930" width="11.42578125" style="1"/>
    <col min="7931" max="7931" width="1.28515625" style="1" customWidth="1"/>
    <col min="7932" max="7932" width="2" style="1" customWidth="1"/>
    <col min="7933" max="7933" width="70.5703125" style="1" customWidth="1"/>
    <col min="7934" max="7934" width="6.5703125" style="1" customWidth="1"/>
    <col min="7935" max="7935" width="3.7109375" style="1" customWidth="1"/>
    <col min="7936" max="7936" width="10.7109375" style="1" customWidth="1"/>
    <col min="7937" max="7937" width="3.28515625" style="1" customWidth="1"/>
    <col min="7938" max="7938" width="0" style="1" hidden="1" customWidth="1"/>
    <col min="7939" max="7939" width="11.42578125" style="1"/>
    <col min="7940" max="7940" width="0" style="1" hidden="1" customWidth="1"/>
    <col min="7941" max="7941" width="12.140625" style="1" bestFit="1" customWidth="1"/>
    <col min="7942" max="8186" width="11.42578125" style="1"/>
    <col min="8187" max="8187" width="1.28515625" style="1" customWidth="1"/>
    <col min="8188" max="8188" width="2" style="1" customWidth="1"/>
    <col min="8189" max="8189" width="70.5703125" style="1" customWidth="1"/>
    <col min="8190" max="8190" width="6.5703125" style="1" customWidth="1"/>
    <col min="8191" max="8191" width="3.7109375" style="1" customWidth="1"/>
    <col min="8192" max="8192" width="10.7109375" style="1" customWidth="1"/>
    <col min="8193" max="8193" width="3.28515625" style="1" customWidth="1"/>
    <col min="8194" max="8194" width="0" style="1" hidden="1" customWidth="1"/>
    <col min="8195" max="8195" width="11.42578125" style="1"/>
    <col min="8196" max="8196" width="0" style="1" hidden="1" customWidth="1"/>
    <col min="8197" max="8197" width="12.140625" style="1" bestFit="1" customWidth="1"/>
    <col min="8198" max="8442" width="11.42578125" style="1"/>
    <col min="8443" max="8443" width="1.28515625" style="1" customWidth="1"/>
    <col min="8444" max="8444" width="2" style="1" customWidth="1"/>
    <col min="8445" max="8445" width="70.5703125" style="1" customWidth="1"/>
    <col min="8446" max="8446" width="6.5703125" style="1" customWidth="1"/>
    <col min="8447" max="8447" width="3.7109375" style="1" customWidth="1"/>
    <col min="8448" max="8448" width="10.7109375" style="1" customWidth="1"/>
    <col min="8449" max="8449" width="3.28515625" style="1" customWidth="1"/>
    <col min="8450" max="8450" width="0" style="1" hidden="1" customWidth="1"/>
    <col min="8451" max="8451" width="11.42578125" style="1"/>
    <col min="8452" max="8452" width="0" style="1" hidden="1" customWidth="1"/>
    <col min="8453" max="8453" width="12.140625" style="1" bestFit="1" customWidth="1"/>
    <col min="8454" max="8698" width="11.42578125" style="1"/>
    <col min="8699" max="8699" width="1.28515625" style="1" customWidth="1"/>
    <col min="8700" max="8700" width="2" style="1" customWidth="1"/>
    <col min="8701" max="8701" width="70.5703125" style="1" customWidth="1"/>
    <col min="8702" max="8702" width="6.5703125" style="1" customWidth="1"/>
    <col min="8703" max="8703" width="3.7109375" style="1" customWidth="1"/>
    <col min="8704" max="8704" width="10.7109375" style="1" customWidth="1"/>
    <col min="8705" max="8705" width="3.28515625" style="1" customWidth="1"/>
    <col min="8706" max="8706" width="0" style="1" hidden="1" customWidth="1"/>
    <col min="8707" max="8707" width="11.42578125" style="1"/>
    <col min="8708" max="8708" width="0" style="1" hidden="1" customWidth="1"/>
    <col min="8709" max="8709" width="12.140625" style="1" bestFit="1" customWidth="1"/>
    <col min="8710" max="8954" width="11.42578125" style="1"/>
    <col min="8955" max="8955" width="1.28515625" style="1" customWidth="1"/>
    <col min="8956" max="8956" width="2" style="1" customWidth="1"/>
    <col min="8957" max="8957" width="70.5703125" style="1" customWidth="1"/>
    <col min="8958" max="8958" width="6.5703125" style="1" customWidth="1"/>
    <col min="8959" max="8959" width="3.7109375" style="1" customWidth="1"/>
    <col min="8960" max="8960" width="10.7109375" style="1" customWidth="1"/>
    <col min="8961" max="8961" width="3.28515625" style="1" customWidth="1"/>
    <col min="8962" max="8962" width="0" style="1" hidden="1" customWidth="1"/>
    <col min="8963" max="8963" width="11.42578125" style="1"/>
    <col min="8964" max="8964" width="0" style="1" hidden="1" customWidth="1"/>
    <col min="8965" max="8965" width="12.140625" style="1" bestFit="1" customWidth="1"/>
    <col min="8966" max="9210" width="11.42578125" style="1"/>
    <col min="9211" max="9211" width="1.28515625" style="1" customWidth="1"/>
    <col min="9212" max="9212" width="2" style="1" customWidth="1"/>
    <col min="9213" max="9213" width="70.5703125" style="1" customWidth="1"/>
    <col min="9214" max="9214" width="6.5703125" style="1" customWidth="1"/>
    <col min="9215" max="9215" width="3.7109375" style="1" customWidth="1"/>
    <col min="9216" max="9216" width="10.7109375" style="1" customWidth="1"/>
    <col min="9217" max="9217" width="3.28515625" style="1" customWidth="1"/>
    <col min="9218" max="9218" width="0" style="1" hidden="1" customWidth="1"/>
    <col min="9219" max="9219" width="11.42578125" style="1"/>
    <col min="9220" max="9220" width="0" style="1" hidden="1" customWidth="1"/>
    <col min="9221" max="9221" width="12.140625" style="1" bestFit="1" customWidth="1"/>
    <col min="9222" max="9466" width="11.42578125" style="1"/>
    <col min="9467" max="9467" width="1.28515625" style="1" customWidth="1"/>
    <col min="9468" max="9468" width="2" style="1" customWidth="1"/>
    <col min="9469" max="9469" width="70.5703125" style="1" customWidth="1"/>
    <col min="9470" max="9470" width="6.5703125" style="1" customWidth="1"/>
    <col min="9471" max="9471" width="3.7109375" style="1" customWidth="1"/>
    <col min="9472" max="9472" width="10.7109375" style="1" customWidth="1"/>
    <col min="9473" max="9473" width="3.28515625" style="1" customWidth="1"/>
    <col min="9474" max="9474" width="0" style="1" hidden="1" customWidth="1"/>
    <col min="9475" max="9475" width="11.42578125" style="1"/>
    <col min="9476" max="9476" width="0" style="1" hidden="1" customWidth="1"/>
    <col min="9477" max="9477" width="12.140625" style="1" bestFit="1" customWidth="1"/>
    <col min="9478" max="9722" width="11.42578125" style="1"/>
    <col min="9723" max="9723" width="1.28515625" style="1" customWidth="1"/>
    <col min="9724" max="9724" width="2" style="1" customWidth="1"/>
    <col min="9725" max="9725" width="70.5703125" style="1" customWidth="1"/>
    <col min="9726" max="9726" width="6.5703125" style="1" customWidth="1"/>
    <col min="9727" max="9727" width="3.7109375" style="1" customWidth="1"/>
    <col min="9728" max="9728" width="10.7109375" style="1" customWidth="1"/>
    <col min="9729" max="9729" width="3.28515625" style="1" customWidth="1"/>
    <col min="9730" max="9730" width="0" style="1" hidden="1" customWidth="1"/>
    <col min="9731" max="9731" width="11.42578125" style="1"/>
    <col min="9732" max="9732" width="0" style="1" hidden="1" customWidth="1"/>
    <col min="9733" max="9733" width="12.140625" style="1" bestFit="1" customWidth="1"/>
    <col min="9734" max="9978" width="11.42578125" style="1"/>
    <col min="9979" max="9979" width="1.28515625" style="1" customWidth="1"/>
    <col min="9980" max="9980" width="2" style="1" customWidth="1"/>
    <col min="9981" max="9981" width="70.5703125" style="1" customWidth="1"/>
    <col min="9982" max="9982" width="6.5703125" style="1" customWidth="1"/>
    <col min="9983" max="9983" width="3.7109375" style="1" customWidth="1"/>
    <col min="9984" max="9984" width="10.7109375" style="1" customWidth="1"/>
    <col min="9985" max="9985" width="3.28515625" style="1" customWidth="1"/>
    <col min="9986" max="9986" width="0" style="1" hidden="1" customWidth="1"/>
    <col min="9987" max="9987" width="11.42578125" style="1"/>
    <col min="9988" max="9988" width="0" style="1" hidden="1" customWidth="1"/>
    <col min="9989" max="9989" width="12.140625" style="1" bestFit="1" customWidth="1"/>
    <col min="9990" max="10234" width="11.42578125" style="1"/>
    <col min="10235" max="10235" width="1.28515625" style="1" customWidth="1"/>
    <col min="10236" max="10236" width="2" style="1" customWidth="1"/>
    <col min="10237" max="10237" width="70.5703125" style="1" customWidth="1"/>
    <col min="10238" max="10238" width="6.5703125" style="1" customWidth="1"/>
    <col min="10239" max="10239" width="3.7109375" style="1" customWidth="1"/>
    <col min="10240" max="10240" width="10.7109375" style="1" customWidth="1"/>
    <col min="10241" max="10241" width="3.28515625" style="1" customWidth="1"/>
    <col min="10242" max="10242" width="0" style="1" hidden="1" customWidth="1"/>
    <col min="10243" max="10243" width="11.42578125" style="1"/>
    <col min="10244" max="10244" width="0" style="1" hidden="1" customWidth="1"/>
    <col min="10245" max="10245" width="12.140625" style="1" bestFit="1" customWidth="1"/>
    <col min="10246" max="10490" width="11.42578125" style="1"/>
    <col min="10491" max="10491" width="1.28515625" style="1" customWidth="1"/>
    <col min="10492" max="10492" width="2" style="1" customWidth="1"/>
    <col min="10493" max="10493" width="70.5703125" style="1" customWidth="1"/>
    <col min="10494" max="10494" width="6.5703125" style="1" customWidth="1"/>
    <col min="10495" max="10495" width="3.7109375" style="1" customWidth="1"/>
    <col min="10496" max="10496" width="10.7109375" style="1" customWidth="1"/>
    <col min="10497" max="10497" width="3.28515625" style="1" customWidth="1"/>
    <col min="10498" max="10498" width="0" style="1" hidden="1" customWidth="1"/>
    <col min="10499" max="10499" width="11.42578125" style="1"/>
    <col min="10500" max="10500" width="0" style="1" hidden="1" customWidth="1"/>
    <col min="10501" max="10501" width="12.140625" style="1" bestFit="1" customWidth="1"/>
    <col min="10502" max="10746" width="11.42578125" style="1"/>
    <col min="10747" max="10747" width="1.28515625" style="1" customWidth="1"/>
    <col min="10748" max="10748" width="2" style="1" customWidth="1"/>
    <col min="10749" max="10749" width="70.5703125" style="1" customWidth="1"/>
    <col min="10750" max="10750" width="6.5703125" style="1" customWidth="1"/>
    <col min="10751" max="10751" width="3.7109375" style="1" customWidth="1"/>
    <col min="10752" max="10752" width="10.7109375" style="1" customWidth="1"/>
    <col min="10753" max="10753" width="3.28515625" style="1" customWidth="1"/>
    <col min="10754" max="10754" width="0" style="1" hidden="1" customWidth="1"/>
    <col min="10755" max="10755" width="11.42578125" style="1"/>
    <col min="10756" max="10756" width="0" style="1" hidden="1" customWidth="1"/>
    <col min="10757" max="10757" width="12.140625" style="1" bestFit="1" customWidth="1"/>
    <col min="10758" max="11002" width="11.42578125" style="1"/>
    <col min="11003" max="11003" width="1.28515625" style="1" customWidth="1"/>
    <col min="11004" max="11004" width="2" style="1" customWidth="1"/>
    <col min="11005" max="11005" width="70.5703125" style="1" customWidth="1"/>
    <col min="11006" max="11006" width="6.5703125" style="1" customWidth="1"/>
    <col min="11007" max="11007" width="3.7109375" style="1" customWidth="1"/>
    <col min="11008" max="11008" width="10.7109375" style="1" customWidth="1"/>
    <col min="11009" max="11009" width="3.28515625" style="1" customWidth="1"/>
    <col min="11010" max="11010" width="0" style="1" hidden="1" customWidth="1"/>
    <col min="11011" max="11011" width="11.42578125" style="1"/>
    <col min="11012" max="11012" width="0" style="1" hidden="1" customWidth="1"/>
    <col min="11013" max="11013" width="12.140625" style="1" bestFit="1" customWidth="1"/>
    <col min="11014" max="11258" width="11.42578125" style="1"/>
    <col min="11259" max="11259" width="1.28515625" style="1" customWidth="1"/>
    <col min="11260" max="11260" width="2" style="1" customWidth="1"/>
    <col min="11261" max="11261" width="70.5703125" style="1" customWidth="1"/>
    <col min="11262" max="11262" width="6.5703125" style="1" customWidth="1"/>
    <col min="11263" max="11263" width="3.7109375" style="1" customWidth="1"/>
    <col min="11264" max="11264" width="10.7109375" style="1" customWidth="1"/>
    <col min="11265" max="11265" width="3.28515625" style="1" customWidth="1"/>
    <col min="11266" max="11266" width="0" style="1" hidden="1" customWidth="1"/>
    <col min="11267" max="11267" width="11.42578125" style="1"/>
    <col min="11268" max="11268" width="0" style="1" hidden="1" customWidth="1"/>
    <col min="11269" max="11269" width="12.140625" style="1" bestFit="1" customWidth="1"/>
    <col min="11270" max="11514" width="11.42578125" style="1"/>
    <col min="11515" max="11515" width="1.28515625" style="1" customWidth="1"/>
    <col min="11516" max="11516" width="2" style="1" customWidth="1"/>
    <col min="11517" max="11517" width="70.5703125" style="1" customWidth="1"/>
    <col min="11518" max="11518" width="6.5703125" style="1" customWidth="1"/>
    <col min="11519" max="11519" width="3.7109375" style="1" customWidth="1"/>
    <col min="11520" max="11520" width="10.7109375" style="1" customWidth="1"/>
    <col min="11521" max="11521" width="3.28515625" style="1" customWidth="1"/>
    <col min="11522" max="11522" width="0" style="1" hidden="1" customWidth="1"/>
    <col min="11523" max="11523" width="11.42578125" style="1"/>
    <col min="11524" max="11524" width="0" style="1" hidden="1" customWidth="1"/>
    <col min="11525" max="11525" width="12.140625" style="1" bestFit="1" customWidth="1"/>
    <col min="11526" max="11770" width="11.42578125" style="1"/>
    <col min="11771" max="11771" width="1.28515625" style="1" customWidth="1"/>
    <col min="11772" max="11772" width="2" style="1" customWidth="1"/>
    <col min="11773" max="11773" width="70.5703125" style="1" customWidth="1"/>
    <col min="11774" max="11774" width="6.5703125" style="1" customWidth="1"/>
    <col min="11775" max="11775" width="3.7109375" style="1" customWidth="1"/>
    <col min="11776" max="11776" width="10.7109375" style="1" customWidth="1"/>
    <col min="11777" max="11777" width="3.28515625" style="1" customWidth="1"/>
    <col min="11778" max="11778" width="0" style="1" hidden="1" customWidth="1"/>
    <col min="11779" max="11779" width="11.42578125" style="1"/>
    <col min="11780" max="11780" width="0" style="1" hidden="1" customWidth="1"/>
    <col min="11781" max="11781" width="12.140625" style="1" bestFit="1" customWidth="1"/>
    <col min="11782" max="12026" width="11.42578125" style="1"/>
    <col min="12027" max="12027" width="1.28515625" style="1" customWidth="1"/>
    <col min="12028" max="12028" width="2" style="1" customWidth="1"/>
    <col min="12029" max="12029" width="70.5703125" style="1" customWidth="1"/>
    <col min="12030" max="12030" width="6.5703125" style="1" customWidth="1"/>
    <col min="12031" max="12031" width="3.7109375" style="1" customWidth="1"/>
    <col min="12032" max="12032" width="10.7109375" style="1" customWidth="1"/>
    <col min="12033" max="12033" width="3.28515625" style="1" customWidth="1"/>
    <col min="12034" max="12034" width="0" style="1" hidden="1" customWidth="1"/>
    <col min="12035" max="12035" width="11.42578125" style="1"/>
    <col min="12036" max="12036" width="0" style="1" hidden="1" customWidth="1"/>
    <col min="12037" max="12037" width="12.140625" style="1" bestFit="1" customWidth="1"/>
    <col min="12038" max="12282" width="11.42578125" style="1"/>
    <col min="12283" max="12283" width="1.28515625" style="1" customWidth="1"/>
    <col min="12284" max="12284" width="2" style="1" customWidth="1"/>
    <col min="12285" max="12285" width="70.5703125" style="1" customWidth="1"/>
    <col min="12286" max="12286" width="6.5703125" style="1" customWidth="1"/>
    <col min="12287" max="12287" width="3.7109375" style="1" customWidth="1"/>
    <col min="12288" max="12288" width="10.7109375" style="1" customWidth="1"/>
    <col min="12289" max="12289" width="3.28515625" style="1" customWidth="1"/>
    <col min="12290" max="12290" width="0" style="1" hidden="1" customWidth="1"/>
    <col min="12291" max="12291" width="11.42578125" style="1"/>
    <col min="12292" max="12292" width="0" style="1" hidden="1" customWidth="1"/>
    <col min="12293" max="12293" width="12.140625" style="1" bestFit="1" customWidth="1"/>
    <col min="12294" max="12538" width="11.42578125" style="1"/>
    <col min="12539" max="12539" width="1.28515625" style="1" customWidth="1"/>
    <col min="12540" max="12540" width="2" style="1" customWidth="1"/>
    <col min="12541" max="12541" width="70.5703125" style="1" customWidth="1"/>
    <col min="12542" max="12542" width="6.5703125" style="1" customWidth="1"/>
    <col min="12543" max="12543" width="3.7109375" style="1" customWidth="1"/>
    <col min="12544" max="12544" width="10.7109375" style="1" customWidth="1"/>
    <col min="12545" max="12545" width="3.28515625" style="1" customWidth="1"/>
    <col min="12546" max="12546" width="0" style="1" hidden="1" customWidth="1"/>
    <col min="12547" max="12547" width="11.42578125" style="1"/>
    <col min="12548" max="12548" width="0" style="1" hidden="1" customWidth="1"/>
    <col min="12549" max="12549" width="12.140625" style="1" bestFit="1" customWidth="1"/>
    <col min="12550" max="12794" width="11.42578125" style="1"/>
    <col min="12795" max="12795" width="1.28515625" style="1" customWidth="1"/>
    <col min="12796" max="12796" width="2" style="1" customWidth="1"/>
    <col min="12797" max="12797" width="70.5703125" style="1" customWidth="1"/>
    <col min="12798" max="12798" width="6.5703125" style="1" customWidth="1"/>
    <col min="12799" max="12799" width="3.7109375" style="1" customWidth="1"/>
    <col min="12800" max="12800" width="10.7109375" style="1" customWidth="1"/>
    <col min="12801" max="12801" width="3.28515625" style="1" customWidth="1"/>
    <col min="12802" max="12802" width="0" style="1" hidden="1" customWidth="1"/>
    <col min="12803" max="12803" width="11.42578125" style="1"/>
    <col min="12804" max="12804" width="0" style="1" hidden="1" customWidth="1"/>
    <col min="12805" max="12805" width="12.140625" style="1" bestFit="1" customWidth="1"/>
    <col min="12806" max="13050" width="11.42578125" style="1"/>
    <col min="13051" max="13051" width="1.28515625" style="1" customWidth="1"/>
    <col min="13052" max="13052" width="2" style="1" customWidth="1"/>
    <col min="13053" max="13053" width="70.5703125" style="1" customWidth="1"/>
    <col min="13054" max="13054" width="6.5703125" style="1" customWidth="1"/>
    <col min="13055" max="13055" width="3.7109375" style="1" customWidth="1"/>
    <col min="13056" max="13056" width="10.7109375" style="1" customWidth="1"/>
    <col min="13057" max="13057" width="3.28515625" style="1" customWidth="1"/>
    <col min="13058" max="13058" width="0" style="1" hidden="1" customWidth="1"/>
    <col min="13059" max="13059" width="11.42578125" style="1"/>
    <col min="13060" max="13060" width="0" style="1" hidden="1" customWidth="1"/>
    <col min="13061" max="13061" width="12.140625" style="1" bestFit="1" customWidth="1"/>
    <col min="13062" max="13306" width="11.42578125" style="1"/>
    <col min="13307" max="13307" width="1.28515625" style="1" customWidth="1"/>
    <col min="13308" max="13308" width="2" style="1" customWidth="1"/>
    <col min="13309" max="13309" width="70.5703125" style="1" customWidth="1"/>
    <col min="13310" max="13310" width="6.5703125" style="1" customWidth="1"/>
    <col min="13311" max="13311" width="3.7109375" style="1" customWidth="1"/>
    <col min="13312" max="13312" width="10.7109375" style="1" customWidth="1"/>
    <col min="13313" max="13313" width="3.28515625" style="1" customWidth="1"/>
    <col min="13314" max="13314" width="0" style="1" hidden="1" customWidth="1"/>
    <col min="13315" max="13315" width="11.42578125" style="1"/>
    <col min="13316" max="13316" width="0" style="1" hidden="1" customWidth="1"/>
    <col min="13317" max="13317" width="12.140625" style="1" bestFit="1" customWidth="1"/>
    <col min="13318" max="13562" width="11.42578125" style="1"/>
    <col min="13563" max="13563" width="1.28515625" style="1" customWidth="1"/>
    <col min="13564" max="13564" width="2" style="1" customWidth="1"/>
    <col min="13565" max="13565" width="70.5703125" style="1" customWidth="1"/>
    <col min="13566" max="13566" width="6.5703125" style="1" customWidth="1"/>
    <col min="13567" max="13567" width="3.7109375" style="1" customWidth="1"/>
    <col min="13568" max="13568" width="10.7109375" style="1" customWidth="1"/>
    <col min="13569" max="13569" width="3.28515625" style="1" customWidth="1"/>
    <col min="13570" max="13570" width="0" style="1" hidden="1" customWidth="1"/>
    <col min="13571" max="13571" width="11.42578125" style="1"/>
    <col min="13572" max="13572" width="0" style="1" hidden="1" customWidth="1"/>
    <col min="13573" max="13573" width="12.140625" style="1" bestFit="1" customWidth="1"/>
    <col min="13574" max="13818" width="11.42578125" style="1"/>
    <col min="13819" max="13819" width="1.28515625" style="1" customWidth="1"/>
    <col min="13820" max="13820" width="2" style="1" customWidth="1"/>
    <col min="13821" max="13821" width="70.5703125" style="1" customWidth="1"/>
    <col min="13822" max="13822" width="6.5703125" style="1" customWidth="1"/>
    <col min="13823" max="13823" width="3.7109375" style="1" customWidth="1"/>
    <col min="13824" max="13824" width="10.7109375" style="1" customWidth="1"/>
    <col min="13825" max="13825" width="3.28515625" style="1" customWidth="1"/>
    <col min="13826" max="13826" width="0" style="1" hidden="1" customWidth="1"/>
    <col min="13827" max="13827" width="11.42578125" style="1"/>
    <col min="13828" max="13828" width="0" style="1" hidden="1" customWidth="1"/>
    <col min="13829" max="13829" width="12.140625" style="1" bestFit="1" customWidth="1"/>
    <col min="13830" max="14074" width="11.42578125" style="1"/>
    <col min="14075" max="14075" width="1.28515625" style="1" customWidth="1"/>
    <col min="14076" max="14076" width="2" style="1" customWidth="1"/>
    <col min="14077" max="14077" width="70.5703125" style="1" customWidth="1"/>
    <col min="14078" max="14078" width="6.5703125" style="1" customWidth="1"/>
    <col min="14079" max="14079" width="3.7109375" style="1" customWidth="1"/>
    <col min="14080" max="14080" width="10.7109375" style="1" customWidth="1"/>
    <col min="14081" max="14081" width="3.28515625" style="1" customWidth="1"/>
    <col min="14082" max="14082" width="0" style="1" hidden="1" customWidth="1"/>
    <col min="14083" max="14083" width="11.42578125" style="1"/>
    <col min="14084" max="14084" width="0" style="1" hidden="1" customWidth="1"/>
    <col min="14085" max="14085" width="12.140625" style="1" bestFit="1" customWidth="1"/>
    <col min="14086" max="14330" width="11.42578125" style="1"/>
    <col min="14331" max="14331" width="1.28515625" style="1" customWidth="1"/>
    <col min="14332" max="14332" width="2" style="1" customWidth="1"/>
    <col min="14333" max="14333" width="70.5703125" style="1" customWidth="1"/>
    <col min="14334" max="14334" width="6.5703125" style="1" customWidth="1"/>
    <col min="14335" max="14335" width="3.7109375" style="1" customWidth="1"/>
    <col min="14336" max="14336" width="10.7109375" style="1" customWidth="1"/>
    <col min="14337" max="14337" width="3.28515625" style="1" customWidth="1"/>
    <col min="14338" max="14338" width="0" style="1" hidden="1" customWidth="1"/>
    <col min="14339" max="14339" width="11.42578125" style="1"/>
    <col min="14340" max="14340" width="0" style="1" hidden="1" customWidth="1"/>
    <col min="14341" max="14341" width="12.140625" style="1" bestFit="1" customWidth="1"/>
    <col min="14342" max="14586" width="11.42578125" style="1"/>
    <col min="14587" max="14587" width="1.28515625" style="1" customWidth="1"/>
    <col min="14588" max="14588" width="2" style="1" customWidth="1"/>
    <col min="14589" max="14589" width="70.5703125" style="1" customWidth="1"/>
    <col min="14590" max="14590" width="6.5703125" style="1" customWidth="1"/>
    <col min="14591" max="14591" width="3.7109375" style="1" customWidth="1"/>
    <col min="14592" max="14592" width="10.7109375" style="1" customWidth="1"/>
    <col min="14593" max="14593" width="3.28515625" style="1" customWidth="1"/>
    <col min="14594" max="14594" width="0" style="1" hidden="1" customWidth="1"/>
    <col min="14595" max="14595" width="11.42578125" style="1"/>
    <col min="14596" max="14596" width="0" style="1" hidden="1" customWidth="1"/>
    <col min="14597" max="14597" width="12.140625" style="1" bestFit="1" customWidth="1"/>
    <col min="14598" max="14842" width="11.42578125" style="1"/>
    <col min="14843" max="14843" width="1.28515625" style="1" customWidth="1"/>
    <col min="14844" max="14844" width="2" style="1" customWidth="1"/>
    <col min="14845" max="14845" width="70.5703125" style="1" customWidth="1"/>
    <col min="14846" max="14846" width="6.5703125" style="1" customWidth="1"/>
    <col min="14847" max="14847" width="3.7109375" style="1" customWidth="1"/>
    <col min="14848" max="14848" width="10.7109375" style="1" customWidth="1"/>
    <col min="14849" max="14849" width="3.28515625" style="1" customWidth="1"/>
    <col min="14850" max="14850" width="0" style="1" hidden="1" customWidth="1"/>
    <col min="14851" max="14851" width="11.42578125" style="1"/>
    <col min="14852" max="14852" width="0" style="1" hidden="1" customWidth="1"/>
    <col min="14853" max="14853" width="12.140625" style="1" bestFit="1" customWidth="1"/>
    <col min="14854" max="15098" width="11.42578125" style="1"/>
    <col min="15099" max="15099" width="1.28515625" style="1" customWidth="1"/>
    <col min="15100" max="15100" width="2" style="1" customWidth="1"/>
    <col min="15101" max="15101" width="70.5703125" style="1" customWidth="1"/>
    <col min="15102" max="15102" width="6.5703125" style="1" customWidth="1"/>
    <col min="15103" max="15103" width="3.7109375" style="1" customWidth="1"/>
    <col min="15104" max="15104" width="10.7109375" style="1" customWidth="1"/>
    <col min="15105" max="15105" width="3.28515625" style="1" customWidth="1"/>
    <col min="15106" max="15106" width="0" style="1" hidden="1" customWidth="1"/>
    <col min="15107" max="15107" width="11.42578125" style="1"/>
    <col min="15108" max="15108" width="0" style="1" hidden="1" customWidth="1"/>
    <col min="15109" max="15109" width="12.140625" style="1" bestFit="1" customWidth="1"/>
    <col min="15110" max="15354" width="11.42578125" style="1"/>
    <col min="15355" max="15355" width="1.28515625" style="1" customWidth="1"/>
    <col min="15356" max="15356" width="2" style="1" customWidth="1"/>
    <col min="15357" max="15357" width="70.5703125" style="1" customWidth="1"/>
    <col min="15358" max="15358" width="6.5703125" style="1" customWidth="1"/>
    <col min="15359" max="15359" width="3.7109375" style="1" customWidth="1"/>
    <col min="15360" max="15360" width="10.7109375" style="1" customWidth="1"/>
    <col min="15361" max="15361" width="3.28515625" style="1" customWidth="1"/>
    <col min="15362" max="15362" width="0" style="1" hidden="1" customWidth="1"/>
    <col min="15363" max="15363" width="11.42578125" style="1"/>
    <col min="15364" max="15364" width="0" style="1" hidden="1" customWidth="1"/>
    <col min="15365" max="15365" width="12.140625" style="1" bestFit="1" customWidth="1"/>
    <col min="15366" max="15610" width="11.42578125" style="1"/>
    <col min="15611" max="15611" width="1.28515625" style="1" customWidth="1"/>
    <col min="15612" max="15612" width="2" style="1" customWidth="1"/>
    <col min="15613" max="15613" width="70.5703125" style="1" customWidth="1"/>
    <col min="15614" max="15614" width="6.5703125" style="1" customWidth="1"/>
    <col min="15615" max="15615" width="3.7109375" style="1" customWidth="1"/>
    <col min="15616" max="15616" width="10.7109375" style="1" customWidth="1"/>
    <col min="15617" max="15617" width="3.28515625" style="1" customWidth="1"/>
    <col min="15618" max="15618" width="0" style="1" hidden="1" customWidth="1"/>
    <col min="15619" max="15619" width="11.42578125" style="1"/>
    <col min="15620" max="15620" width="0" style="1" hidden="1" customWidth="1"/>
    <col min="15621" max="15621" width="12.140625" style="1" bestFit="1" customWidth="1"/>
    <col min="15622" max="15866" width="11.42578125" style="1"/>
    <col min="15867" max="15867" width="1.28515625" style="1" customWidth="1"/>
    <col min="15868" max="15868" width="2" style="1" customWidth="1"/>
    <col min="15869" max="15869" width="70.5703125" style="1" customWidth="1"/>
    <col min="15870" max="15870" width="6.5703125" style="1" customWidth="1"/>
    <col min="15871" max="15871" width="3.7109375" style="1" customWidth="1"/>
    <col min="15872" max="15872" width="10.7109375" style="1" customWidth="1"/>
    <col min="15873" max="15873" width="3.28515625" style="1" customWidth="1"/>
    <col min="15874" max="15874" width="0" style="1" hidden="1" customWidth="1"/>
    <col min="15875" max="15875" width="11.42578125" style="1"/>
    <col min="15876" max="15876" width="0" style="1" hidden="1" customWidth="1"/>
    <col min="15877" max="15877" width="12.140625" style="1" bestFit="1" customWidth="1"/>
    <col min="15878" max="16122" width="11.42578125" style="1"/>
    <col min="16123" max="16123" width="1.28515625" style="1" customWidth="1"/>
    <col min="16124" max="16124" width="2" style="1" customWidth="1"/>
    <col min="16125" max="16125" width="70.5703125" style="1" customWidth="1"/>
    <col min="16126" max="16126" width="6.5703125" style="1" customWidth="1"/>
    <col min="16127" max="16127" width="3.7109375" style="1" customWidth="1"/>
    <col min="16128" max="16128" width="10.7109375" style="1" customWidth="1"/>
    <col min="16129" max="16129" width="3.28515625" style="1" customWidth="1"/>
    <col min="16130" max="16130" width="0" style="1" hidden="1" customWidth="1"/>
    <col min="16131" max="16131" width="11.42578125" style="1"/>
    <col min="16132" max="16132" width="0" style="1" hidden="1" customWidth="1"/>
    <col min="16133" max="16133" width="12.140625" style="1" bestFit="1" customWidth="1"/>
    <col min="16134" max="16384" width="11.42578125" style="1"/>
  </cols>
  <sheetData>
    <row r="1" spans="1:6" ht="15">
      <c r="A1" s="267" t="s">
        <v>0</v>
      </c>
      <c r="B1" s="267"/>
      <c r="C1" s="267"/>
      <c r="D1" s="267"/>
      <c r="E1" s="267"/>
      <c r="F1" s="1"/>
    </row>
    <row r="2" spans="1:6" ht="15">
      <c r="A2" s="267" t="s">
        <v>1</v>
      </c>
      <c r="B2" s="267"/>
      <c r="C2" s="267"/>
      <c r="D2" s="267"/>
      <c r="E2" s="267"/>
      <c r="F2" s="1"/>
    </row>
    <row r="3" spans="1:6" ht="15">
      <c r="A3" s="2" t="s">
        <v>2</v>
      </c>
      <c r="B3" s="2"/>
      <c r="C3" s="2"/>
      <c r="D3" s="2"/>
      <c r="E3" s="2"/>
      <c r="F3" s="3"/>
    </row>
    <row r="4" spans="1:6" ht="15.6" customHeight="1">
      <c r="A4" s="266" t="s">
        <v>3</v>
      </c>
      <c r="B4" s="266"/>
      <c r="C4" s="266"/>
      <c r="D4" s="266"/>
      <c r="E4" s="266"/>
      <c r="F4" s="1"/>
    </row>
    <row r="5" spans="1:6" ht="8.25" customHeight="1">
      <c r="A5" s="4"/>
      <c r="B5" s="4"/>
      <c r="C5" s="4"/>
      <c r="D5" s="4"/>
      <c r="E5" s="4"/>
      <c r="F5" s="5"/>
    </row>
    <row r="6" spans="1:6" ht="15">
      <c r="A6" s="267" t="s">
        <v>4</v>
      </c>
      <c r="B6" s="267"/>
      <c r="C6" s="267"/>
      <c r="D6" s="267"/>
      <c r="E6" s="267"/>
      <c r="F6" s="1"/>
    </row>
    <row r="7" spans="1:6" ht="15">
      <c r="A7" s="266" t="s">
        <v>5</v>
      </c>
      <c r="B7" s="266"/>
      <c r="C7" s="266"/>
      <c r="D7" s="266"/>
      <c r="E7" s="266"/>
      <c r="F7" s="1"/>
    </row>
    <row r="8" spans="1:6" ht="22.5" customHeight="1">
      <c r="A8" s="266" t="s">
        <v>182</v>
      </c>
      <c r="B8" s="266"/>
      <c r="C8" s="266"/>
      <c r="D8" s="266"/>
      <c r="E8" s="266"/>
      <c r="F8" s="1"/>
    </row>
    <row r="9" spans="1:6" ht="15" hidden="1">
      <c r="A9" s="4"/>
      <c r="B9" s="4"/>
      <c r="C9" s="4"/>
      <c r="D9" s="4"/>
      <c r="E9" s="4"/>
      <c r="F9" s="5"/>
    </row>
    <row r="10" spans="1:6" ht="21" customHeight="1">
      <c r="A10" s="266" t="s">
        <v>6</v>
      </c>
      <c r="B10" s="266"/>
      <c r="C10" s="266"/>
      <c r="D10" s="266"/>
      <c r="E10" s="266"/>
      <c r="F10" s="1"/>
    </row>
    <row r="11" spans="1:6" ht="9" customHeight="1" thickBot="1">
      <c r="A11" s="6"/>
      <c r="B11" s="6"/>
      <c r="C11" s="6"/>
      <c r="D11" s="6"/>
      <c r="E11" s="6"/>
      <c r="F11" s="7"/>
    </row>
    <row r="12" spans="1:6" ht="9" customHeight="1" thickTop="1">
      <c r="A12" s="8"/>
      <c r="B12" s="8"/>
      <c r="C12" s="8"/>
      <c r="D12" s="8"/>
      <c r="E12" s="8"/>
      <c r="F12" s="9"/>
    </row>
    <row r="13" spans="1:6" ht="15" customHeight="1">
      <c r="D13" s="10" t="s">
        <v>7</v>
      </c>
      <c r="E13" s="10"/>
      <c r="F13" s="139">
        <v>2020</v>
      </c>
    </row>
    <row r="14" spans="1:6" ht="15.6" customHeight="1">
      <c r="A14" s="1" t="s">
        <v>8</v>
      </c>
      <c r="E14" s="12"/>
      <c r="F14" s="11"/>
    </row>
    <row r="15" spans="1:6" ht="15.6" customHeight="1">
      <c r="B15" s="1" t="s">
        <v>9</v>
      </c>
      <c r="D15" s="1" t="s">
        <v>10</v>
      </c>
      <c r="E15" s="12"/>
      <c r="F15" s="13">
        <f>'HT septiembre 2020'!H36</f>
        <v>128500</v>
      </c>
    </row>
    <row r="16" spans="1:6" ht="15.6" customHeight="1">
      <c r="B16" s="1" t="s">
        <v>11</v>
      </c>
      <c r="E16" s="12"/>
      <c r="F16" s="13">
        <f>'HT septiembre 2020'!E35</f>
        <v>8811.42</v>
      </c>
    </row>
    <row r="17" spans="1:7" ht="15.6" customHeight="1">
      <c r="B17" s="1" t="s">
        <v>80</v>
      </c>
      <c r="E17" s="12"/>
      <c r="F17" s="13">
        <f>'HT septiembre 2020'!H37</f>
        <v>0</v>
      </c>
    </row>
    <row r="18" spans="1:7" ht="15.6" customHeight="1">
      <c r="E18" s="12"/>
      <c r="F18" s="13" t="s">
        <v>10</v>
      </c>
    </row>
    <row r="19" spans="1:7" ht="15.6" customHeight="1">
      <c r="B19" s="1" t="s">
        <v>12</v>
      </c>
      <c r="E19" s="12"/>
      <c r="F19" s="13" t="s">
        <v>10</v>
      </c>
    </row>
    <row r="20" spans="1:7" ht="15.6" customHeight="1">
      <c r="C20" s="4" t="s">
        <v>13</v>
      </c>
      <c r="E20" s="12"/>
      <c r="F20" s="13">
        <f>'HT septiembre 2020'!H40</f>
        <v>3091</v>
      </c>
    </row>
    <row r="21" spans="1:7" ht="15.6" customHeight="1">
      <c r="C21" s="4" t="s">
        <v>14</v>
      </c>
      <c r="E21" s="12"/>
      <c r="F21" s="13">
        <f>'HT septiembre 2020'!H41</f>
        <v>-36289.93</v>
      </c>
    </row>
    <row r="22" spans="1:7" ht="15.6" customHeight="1">
      <c r="B22" s="14"/>
      <c r="C22" s="1" t="s">
        <v>15</v>
      </c>
      <c r="E22" s="12"/>
      <c r="F22" s="13">
        <f>'HT septiembre 2020'!H43</f>
        <v>-47330.21</v>
      </c>
    </row>
    <row r="23" spans="1:7" ht="15.6" customHeight="1">
      <c r="B23" s="14" t="s">
        <v>15</v>
      </c>
      <c r="C23" s="1" t="s">
        <v>16</v>
      </c>
      <c r="E23" s="12"/>
      <c r="F23" s="13">
        <f>'HT septiembre 2020'!H44</f>
        <v>-1208.6400000000001</v>
      </c>
    </row>
    <row r="24" spans="1:7" ht="15.6" customHeight="1">
      <c r="B24" s="14" t="s">
        <v>17</v>
      </c>
      <c r="E24" s="12"/>
      <c r="F24" s="15">
        <f>'HT septiembre 2020'!G35+'HT septiembre 2020'!H42+'HT septiembre 2020'!H46</f>
        <v>-35184.03</v>
      </c>
    </row>
    <row r="25" spans="1:7" ht="15.6" customHeight="1">
      <c r="A25" s="16" t="s">
        <v>18</v>
      </c>
      <c r="F25" s="13" t="s">
        <v>10</v>
      </c>
    </row>
    <row r="26" spans="1:7" ht="15.6" customHeight="1">
      <c r="A26" s="16" t="s">
        <v>19</v>
      </c>
      <c r="E26" s="12"/>
      <c r="F26" s="17">
        <f>SUM(F15:F24)</f>
        <v>20389.610000000022</v>
      </c>
    </row>
    <row r="27" spans="1:7" ht="15.6" customHeight="1">
      <c r="E27" s="12"/>
      <c r="F27" s="18"/>
    </row>
    <row r="28" spans="1:7" ht="15.6" customHeight="1">
      <c r="A28" s="1" t="s">
        <v>20</v>
      </c>
      <c r="E28" s="12"/>
      <c r="F28" s="19">
        <f>F26</f>
        <v>20389.610000000022</v>
      </c>
    </row>
    <row r="29" spans="1:7" ht="15.6" customHeight="1">
      <c r="A29" s="1" t="s">
        <v>21</v>
      </c>
      <c r="E29" s="12"/>
      <c r="F29" s="20">
        <v>1992.18</v>
      </c>
    </row>
    <row r="30" spans="1:7" ht="16.5" customHeight="1" thickBot="1">
      <c r="A30" s="16" t="s">
        <v>22</v>
      </c>
      <c r="D30" s="21">
        <v>4</v>
      </c>
      <c r="E30" s="12"/>
      <c r="F30" s="22">
        <f>+F28+F29</f>
        <v>22381.790000000023</v>
      </c>
      <c r="G30" s="12">
        <f>+F30-Balance!H10</f>
        <v>0</v>
      </c>
    </row>
    <row r="31" spans="1:7" ht="15.6" customHeight="1" thickTop="1">
      <c r="E31" s="12"/>
      <c r="F31" s="18"/>
    </row>
    <row r="32" spans="1:7" ht="15.6" customHeight="1">
      <c r="A32" s="16" t="s">
        <v>23</v>
      </c>
      <c r="E32" s="12"/>
      <c r="F32" s="18"/>
    </row>
    <row r="33" spans="1:6" ht="15.6" customHeight="1">
      <c r="A33" s="16"/>
      <c r="B33" s="16" t="s">
        <v>24</v>
      </c>
      <c r="E33" s="12"/>
      <c r="F33" s="18"/>
    </row>
    <row r="34" spans="1:6" ht="15.6" customHeight="1">
      <c r="B34" s="1" t="s">
        <v>25</v>
      </c>
      <c r="D34" s="1" t="s">
        <v>10</v>
      </c>
      <c r="E34" s="12"/>
      <c r="F34" s="18">
        <f>'HT septiembre 2020'!I29</f>
        <v>48182.240000000005</v>
      </c>
    </row>
    <row r="35" spans="1:6" ht="15.6" customHeight="1">
      <c r="B35" s="1" t="s">
        <v>26</v>
      </c>
      <c r="E35" s="12"/>
      <c r="F35" s="20">
        <f>'HT septiembre 2020'!I27</f>
        <v>0</v>
      </c>
    </row>
    <row r="36" spans="1:6" ht="15.6" customHeight="1">
      <c r="B36" s="1" t="s">
        <v>27</v>
      </c>
      <c r="E36" s="12"/>
      <c r="F36" s="23"/>
    </row>
    <row r="37" spans="1:6" ht="15.6" customHeight="1">
      <c r="B37" s="14" t="s">
        <v>28</v>
      </c>
      <c r="E37" s="12"/>
      <c r="F37" s="20">
        <f>F38</f>
        <v>107.10000000000014</v>
      </c>
    </row>
    <row r="38" spans="1:6" ht="15.6" customHeight="1">
      <c r="B38" s="14" t="s">
        <v>29</v>
      </c>
      <c r="E38" s="12"/>
      <c r="F38" s="23">
        <f>'HT septiembre 2020'!J18</f>
        <v>107.10000000000014</v>
      </c>
    </row>
    <row r="39" spans="1:6" ht="9" customHeight="1">
      <c r="E39" s="12"/>
      <c r="F39" s="23"/>
    </row>
    <row r="40" spans="1:6" ht="15.6" customHeight="1">
      <c r="A40" s="266" t="s">
        <v>30</v>
      </c>
      <c r="B40" s="266"/>
      <c r="C40" s="266"/>
      <c r="E40" s="12"/>
      <c r="F40" s="20">
        <f>SUM(F41:F50)</f>
        <v>-27899.73000000001</v>
      </c>
    </row>
    <row r="41" spans="1:6" ht="15.6" customHeight="1">
      <c r="A41" s="266" t="s">
        <v>31</v>
      </c>
      <c r="B41" s="266"/>
      <c r="C41" s="266"/>
      <c r="E41" s="12"/>
      <c r="F41" s="18">
        <f>'HT septiembre 2020'!J13</f>
        <v>0</v>
      </c>
    </row>
    <row r="42" spans="1:6" ht="15.6" customHeight="1">
      <c r="A42" s="266" t="s">
        <v>32</v>
      </c>
      <c r="B42" s="266"/>
      <c r="C42" s="266"/>
      <c r="E42" s="12"/>
      <c r="F42" s="18">
        <f>'HT septiembre 2020'!J12</f>
        <v>-57133.570000000007</v>
      </c>
    </row>
    <row r="43" spans="1:6" ht="15.6" customHeight="1">
      <c r="A43" s="266" t="s">
        <v>33</v>
      </c>
      <c r="B43" s="266"/>
      <c r="C43" s="266"/>
      <c r="E43" s="12"/>
      <c r="F43" s="18">
        <f>'HT septiembre 2020'!J14</f>
        <v>0</v>
      </c>
    </row>
    <row r="44" spans="1:6" ht="15.6" customHeight="1">
      <c r="A44" s="266" t="s">
        <v>34</v>
      </c>
      <c r="B44" s="266"/>
      <c r="C44" s="266"/>
      <c r="E44" s="12"/>
      <c r="F44" s="18">
        <f>'HT septiembre 2020'!J15</f>
        <v>493.31000000000131</v>
      </c>
    </row>
    <row r="45" spans="1:6" ht="15.6" customHeight="1">
      <c r="A45" s="141"/>
      <c r="B45" s="266" t="s">
        <v>95</v>
      </c>
      <c r="C45" s="266"/>
      <c r="E45" s="12"/>
      <c r="F45" s="18">
        <f>'HT septiembre 2020'!K17</f>
        <v>0</v>
      </c>
    </row>
    <row r="46" spans="1:6" ht="15.6" customHeight="1">
      <c r="A46" s="141"/>
      <c r="B46" s="266" t="s">
        <v>96</v>
      </c>
      <c r="C46" s="266"/>
      <c r="E46" s="12"/>
      <c r="F46" s="18">
        <f>'HT septiembre 2020'!J28</f>
        <v>0</v>
      </c>
    </row>
    <row r="47" spans="1:6" ht="15.6" customHeight="1">
      <c r="A47" s="266" t="s">
        <v>35</v>
      </c>
      <c r="B47" s="266"/>
      <c r="C47" s="266"/>
      <c r="E47" s="12"/>
      <c r="F47" s="18">
        <f>'HT septiembre 2020'!J16</f>
        <v>690</v>
      </c>
    </row>
    <row r="48" spans="1:6" ht="15.6" customHeight="1">
      <c r="A48" s="266" t="s">
        <v>36</v>
      </c>
      <c r="B48" s="266"/>
      <c r="C48" s="266"/>
      <c r="E48" s="12"/>
      <c r="F48" s="18">
        <f>'HT septiembre 2020'!J21</f>
        <v>-750.81999999999971</v>
      </c>
    </row>
    <row r="49" spans="1:6" ht="15.6" customHeight="1">
      <c r="A49" s="266" t="s">
        <v>37</v>
      </c>
      <c r="B49" s="266"/>
      <c r="C49" s="266"/>
      <c r="E49" s="12"/>
      <c r="F49" s="23">
        <f>'HT septiembre 2020'!J22</f>
        <v>-1208.6400000000001</v>
      </c>
    </row>
    <row r="50" spans="1:6" ht="15.6" customHeight="1">
      <c r="A50" s="268" t="s">
        <v>38</v>
      </c>
      <c r="B50" s="268"/>
      <c r="C50" s="268"/>
      <c r="E50" s="12"/>
      <c r="F50" s="20">
        <f>'HT septiembre 2020'!J23</f>
        <v>30009.989999999998</v>
      </c>
    </row>
    <row r="51" spans="1:6" ht="15.6" customHeight="1">
      <c r="A51" s="16" t="s">
        <v>39</v>
      </c>
      <c r="E51" s="12"/>
      <c r="F51" s="18"/>
    </row>
    <row r="52" spans="1:6" ht="15" customHeight="1" thickBot="1">
      <c r="A52" s="16" t="s">
        <v>40</v>
      </c>
      <c r="B52" s="16"/>
      <c r="E52" s="12"/>
      <c r="F52" s="140">
        <f>F34+F40+F37+F35</f>
        <v>20389.609999999993</v>
      </c>
    </row>
    <row r="53" spans="1:6" ht="19.5" customHeight="1" thickTop="1">
      <c r="A53" s="16"/>
      <c r="B53" s="16"/>
      <c r="D53" s="1" t="s">
        <v>10</v>
      </c>
      <c r="F53" s="13"/>
    </row>
    <row r="54" spans="1:6" ht="12.6" customHeight="1">
      <c r="A54" s="16"/>
      <c r="B54" s="16"/>
      <c r="F54" s="13"/>
    </row>
    <row r="55" spans="1:6" ht="19.5" customHeight="1">
      <c r="A55" s="16"/>
      <c r="B55" s="16"/>
      <c r="F55" s="13"/>
    </row>
    <row r="56" spans="1:6" ht="27.6" customHeight="1">
      <c r="E56" s="12"/>
      <c r="F56" s="11"/>
    </row>
    <row r="57" spans="1:6" ht="23.25" customHeight="1">
      <c r="A57" s="24" t="s">
        <v>41</v>
      </c>
      <c r="D57" s="25"/>
      <c r="F57" s="13"/>
    </row>
    <row r="58" spans="1:6" ht="23.25" customHeight="1">
      <c r="A58" s="24"/>
      <c r="D58" s="25"/>
      <c r="F58" s="13"/>
    </row>
    <row r="59" spans="1:6" ht="33" customHeight="1">
      <c r="A59" s="24"/>
      <c r="D59" s="25"/>
      <c r="F59" s="13"/>
    </row>
    <row r="60" spans="1:6" ht="25.5" customHeight="1">
      <c r="A60" s="24"/>
      <c r="D60" s="25"/>
      <c r="F60" s="13"/>
    </row>
    <row r="61" spans="1:6" ht="21.75" customHeight="1">
      <c r="A61" s="24"/>
      <c r="D61" s="25"/>
      <c r="F61" s="13"/>
    </row>
    <row r="62" spans="1:6" ht="18.75" customHeight="1" thickBot="1">
      <c r="A62" s="26"/>
      <c r="B62" s="26"/>
      <c r="C62" s="26"/>
      <c r="D62" s="26"/>
      <c r="E62" s="26"/>
      <c r="F62" s="7"/>
    </row>
    <row r="63" spans="1:6" ht="14.25" customHeight="1" thickTop="1">
      <c r="A63" s="27"/>
      <c r="B63" s="27"/>
      <c r="C63" s="27"/>
      <c r="D63" s="27"/>
      <c r="E63" s="27"/>
      <c r="F63" s="9"/>
    </row>
    <row r="64" spans="1:6" ht="8.25" customHeight="1">
      <c r="A64" s="28"/>
      <c r="B64" s="28"/>
      <c r="C64" s="28"/>
      <c r="D64" s="28"/>
      <c r="E64" s="28"/>
    </row>
    <row r="65" spans="1:6" s="28" customFormat="1" ht="25.5" customHeight="1">
      <c r="D65" s="30"/>
      <c r="F65" s="31"/>
    </row>
    <row r="66" spans="1:6" s="28" customFormat="1" ht="8.25" customHeight="1">
      <c r="D66" s="30"/>
      <c r="F66" s="31"/>
    </row>
    <row r="67" spans="1:6" s="28" customFormat="1" ht="8.25" customHeight="1">
      <c r="D67" s="30"/>
      <c r="F67" s="31"/>
    </row>
    <row r="68" spans="1:6" s="28" customFormat="1" ht="13.5" customHeight="1">
      <c r="A68" s="32"/>
      <c r="B68" s="33"/>
      <c r="C68" s="34"/>
      <c r="D68" s="35"/>
      <c r="F68" s="31"/>
    </row>
    <row r="69" spans="1:6" s="28" customFormat="1" ht="10.5" customHeight="1">
      <c r="F69" s="29"/>
    </row>
    <row r="70" spans="1:6" s="28" customFormat="1" ht="48" customHeight="1">
      <c r="F70" s="29"/>
    </row>
    <row r="71" spans="1:6" s="28" customFormat="1" ht="9" customHeight="1">
      <c r="F71" s="29"/>
    </row>
    <row r="72" spans="1:6" s="28" customFormat="1" ht="10.5" customHeight="1">
      <c r="F72" s="29"/>
    </row>
    <row r="73" spans="1:6" s="28" customFormat="1" ht="10.5" customHeight="1">
      <c r="F73" s="29"/>
    </row>
  </sheetData>
  <mergeCells count="18">
    <mergeCell ref="A47:C47"/>
    <mergeCell ref="A48:C48"/>
    <mergeCell ref="A49:C49"/>
    <mergeCell ref="A50:C50"/>
    <mergeCell ref="A10:E10"/>
    <mergeCell ref="A40:C40"/>
    <mergeCell ref="A41:C41"/>
    <mergeCell ref="A42:C42"/>
    <mergeCell ref="A43:C43"/>
    <mergeCell ref="A44:C44"/>
    <mergeCell ref="B45:C45"/>
    <mergeCell ref="B46:C46"/>
    <mergeCell ref="A8:E8"/>
    <mergeCell ref="A1:E1"/>
    <mergeCell ref="A2:E2"/>
    <mergeCell ref="A4:E4"/>
    <mergeCell ref="A6:E6"/>
    <mergeCell ref="A7:E7"/>
  </mergeCells>
  <printOptions horizontalCentered="1"/>
  <pageMargins left="0.59055118110236227" right="0.59055118110236227" top="0.68" bottom="0.23622047244094491" header="0.27559055118110237" footer="0.67"/>
  <pageSetup scale="82" firstPageNumber="6" orientation="portrait" useFirstPageNumber="1" r:id="rId1"/>
  <headerFooter alignWithMargins="0">
    <oddFooter>&amp;C&amp;"Times New Roman,Normal"&amp;11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VW61"/>
  <sheetViews>
    <sheetView showGridLines="0" topLeftCell="A30" workbookViewId="0">
      <selection activeCell="D46" sqref="D46"/>
    </sheetView>
  </sheetViews>
  <sheetFormatPr baseColWidth="10" defaultColWidth="0" defaultRowHeight="15"/>
  <cols>
    <col min="1" max="1" width="36.42578125" style="131" bestFit="1" customWidth="1"/>
    <col min="2" max="2" width="0.28515625" style="131" customWidth="1"/>
    <col min="3" max="3" width="13.85546875" style="131" customWidth="1"/>
    <col min="4" max="4" width="14.140625" style="131" customWidth="1"/>
    <col min="5" max="5" width="13.42578125" style="131" customWidth="1"/>
    <col min="6" max="6" width="12.85546875" style="131" customWidth="1"/>
    <col min="7" max="8" width="13" style="131" bestFit="1" customWidth="1"/>
    <col min="9" max="9" width="15.5703125" style="131" customWidth="1"/>
    <col min="10" max="10" width="14.7109375" style="131" customWidth="1"/>
    <col min="11" max="11" width="12.7109375" style="131" customWidth="1"/>
    <col min="12" max="12" width="9.42578125" style="131" customWidth="1"/>
    <col min="13" max="13" width="13.140625" style="131" customWidth="1"/>
    <col min="14" max="14" width="9.140625" style="37" customWidth="1"/>
    <col min="15" max="15" width="10.7109375" style="37" customWidth="1"/>
    <col min="16" max="256" width="9.140625" style="37" hidden="1"/>
    <col min="257" max="257" width="36.42578125" style="37" bestFit="1" customWidth="1"/>
    <col min="258" max="258" width="9.140625" style="37" hidden="1" customWidth="1"/>
    <col min="259" max="259" width="13.85546875" style="37" customWidth="1"/>
    <col min="260" max="260" width="14.140625" style="37" customWidth="1"/>
    <col min="261" max="261" width="13.42578125" style="37" customWidth="1"/>
    <col min="262" max="262" width="12.85546875" style="37" customWidth="1"/>
    <col min="263" max="263" width="12.28515625" style="37" customWidth="1"/>
    <col min="264" max="264" width="12.5703125" style="37" customWidth="1"/>
    <col min="265" max="265" width="15.5703125" style="37" customWidth="1"/>
    <col min="266" max="266" width="11.42578125" style="37" bestFit="1" customWidth="1"/>
    <col min="267" max="267" width="12.7109375" style="37" customWidth="1"/>
    <col min="268" max="268" width="9.42578125" style="37" customWidth="1"/>
    <col min="269" max="269" width="13.140625" style="37" customWidth="1"/>
    <col min="270" max="271" width="9.140625" style="37" customWidth="1"/>
    <col min="272" max="512" width="9.140625" style="37" hidden="1"/>
    <col min="513" max="513" width="36.42578125" style="37" bestFit="1" customWidth="1"/>
    <col min="514" max="514" width="9.140625" style="37" hidden="1" customWidth="1"/>
    <col min="515" max="515" width="13.85546875" style="37" customWidth="1"/>
    <col min="516" max="516" width="14.140625" style="37" customWidth="1"/>
    <col min="517" max="517" width="13.42578125" style="37" customWidth="1"/>
    <col min="518" max="518" width="12.85546875" style="37" customWidth="1"/>
    <col min="519" max="519" width="12.28515625" style="37" customWidth="1"/>
    <col min="520" max="520" width="12.5703125" style="37" customWidth="1"/>
    <col min="521" max="521" width="15.5703125" style="37" customWidth="1"/>
    <col min="522" max="522" width="11.42578125" style="37" bestFit="1" customWidth="1"/>
    <col min="523" max="523" width="12.7109375" style="37" customWidth="1"/>
    <col min="524" max="524" width="9.42578125" style="37" customWidth="1"/>
    <col min="525" max="525" width="13.140625" style="37" customWidth="1"/>
    <col min="526" max="527" width="9.140625" style="37" customWidth="1"/>
    <col min="528" max="768" width="9.140625" style="37" hidden="1"/>
    <col min="769" max="769" width="36.42578125" style="37" bestFit="1" customWidth="1"/>
    <col min="770" max="770" width="9.140625" style="37" hidden="1" customWidth="1"/>
    <col min="771" max="771" width="13.85546875" style="37" customWidth="1"/>
    <col min="772" max="772" width="14.140625" style="37" customWidth="1"/>
    <col min="773" max="773" width="13.42578125" style="37" customWidth="1"/>
    <col min="774" max="774" width="12.85546875" style="37" customWidth="1"/>
    <col min="775" max="775" width="12.28515625" style="37" customWidth="1"/>
    <col min="776" max="776" width="12.5703125" style="37" customWidth="1"/>
    <col min="777" max="777" width="15.5703125" style="37" customWidth="1"/>
    <col min="778" max="778" width="11.42578125" style="37" bestFit="1" customWidth="1"/>
    <col min="779" max="779" width="12.7109375" style="37" customWidth="1"/>
    <col min="780" max="780" width="9.42578125" style="37" customWidth="1"/>
    <col min="781" max="781" width="13.140625" style="37" customWidth="1"/>
    <col min="782" max="783" width="9.140625" style="37" customWidth="1"/>
    <col min="784" max="1024" width="9.140625" style="37" hidden="1"/>
    <col min="1025" max="1025" width="36.42578125" style="37" bestFit="1" customWidth="1"/>
    <col min="1026" max="1026" width="9.140625" style="37" hidden="1" customWidth="1"/>
    <col min="1027" max="1027" width="13.85546875" style="37" customWidth="1"/>
    <col min="1028" max="1028" width="14.140625" style="37" customWidth="1"/>
    <col min="1029" max="1029" width="13.42578125" style="37" customWidth="1"/>
    <col min="1030" max="1030" width="12.85546875" style="37" customWidth="1"/>
    <col min="1031" max="1031" width="12.28515625" style="37" customWidth="1"/>
    <col min="1032" max="1032" width="12.5703125" style="37" customWidth="1"/>
    <col min="1033" max="1033" width="15.5703125" style="37" customWidth="1"/>
    <col min="1034" max="1034" width="11.42578125" style="37" bestFit="1" customWidth="1"/>
    <col min="1035" max="1035" width="12.7109375" style="37" customWidth="1"/>
    <col min="1036" max="1036" width="9.42578125" style="37" customWidth="1"/>
    <col min="1037" max="1037" width="13.140625" style="37" customWidth="1"/>
    <col min="1038" max="1039" width="9.140625" style="37" customWidth="1"/>
    <col min="1040" max="1280" width="9.140625" style="37" hidden="1"/>
    <col min="1281" max="1281" width="36.42578125" style="37" bestFit="1" customWidth="1"/>
    <col min="1282" max="1282" width="9.140625" style="37" hidden="1" customWidth="1"/>
    <col min="1283" max="1283" width="13.85546875" style="37" customWidth="1"/>
    <col min="1284" max="1284" width="14.140625" style="37" customWidth="1"/>
    <col min="1285" max="1285" width="13.42578125" style="37" customWidth="1"/>
    <col min="1286" max="1286" width="12.85546875" style="37" customWidth="1"/>
    <col min="1287" max="1287" width="12.28515625" style="37" customWidth="1"/>
    <col min="1288" max="1288" width="12.5703125" style="37" customWidth="1"/>
    <col min="1289" max="1289" width="15.5703125" style="37" customWidth="1"/>
    <col min="1290" max="1290" width="11.42578125" style="37" bestFit="1" customWidth="1"/>
    <col min="1291" max="1291" width="12.7109375" style="37" customWidth="1"/>
    <col min="1292" max="1292" width="9.42578125" style="37" customWidth="1"/>
    <col min="1293" max="1293" width="13.140625" style="37" customWidth="1"/>
    <col min="1294" max="1295" width="9.140625" style="37" customWidth="1"/>
    <col min="1296" max="1536" width="9.140625" style="37" hidden="1"/>
    <col min="1537" max="1537" width="36.42578125" style="37" bestFit="1" customWidth="1"/>
    <col min="1538" max="1538" width="9.140625" style="37" hidden="1" customWidth="1"/>
    <col min="1539" max="1539" width="13.85546875" style="37" customWidth="1"/>
    <col min="1540" max="1540" width="14.140625" style="37" customWidth="1"/>
    <col min="1541" max="1541" width="13.42578125" style="37" customWidth="1"/>
    <col min="1542" max="1542" width="12.85546875" style="37" customWidth="1"/>
    <col min="1543" max="1543" width="12.28515625" style="37" customWidth="1"/>
    <col min="1544" max="1544" width="12.5703125" style="37" customWidth="1"/>
    <col min="1545" max="1545" width="15.5703125" style="37" customWidth="1"/>
    <col min="1546" max="1546" width="11.42578125" style="37" bestFit="1" customWidth="1"/>
    <col min="1547" max="1547" width="12.7109375" style="37" customWidth="1"/>
    <col min="1548" max="1548" width="9.42578125" style="37" customWidth="1"/>
    <col min="1549" max="1549" width="13.140625" style="37" customWidth="1"/>
    <col min="1550" max="1551" width="9.140625" style="37" customWidth="1"/>
    <col min="1552" max="1792" width="9.140625" style="37" hidden="1"/>
    <col min="1793" max="1793" width="36.42578125" style="37" bestFit="1" customWidth="1"/>
    <col min="1794" max="1794" width="9.140625" style="37" hidden="1" customWidth="1"/>
    <col min="1795" max="1795" width="13.85546875" style="37" customWidth="1"/>
    <col min="1796" max="1796" width="14.140625" style="37" customWidth="1"/>
    <col min="1797" max="1797" width="13.42578125" style="37" customWidth="1"/>
    <col min="1798" max="1798" width="12.85546875" style="37" customWidth="1"/>
    <col min="1799" max="1799" width="12.28515625" style="37" customWidth="1"/>
    <col min="1800" max="1800" width="12.5703125" style="37" customWidth="1"/>
    <col min="1801" max="1801" width="15.5703125" style="37" customWidth="1"/>
    <col min="1802" max="1802" width="11.42578125" style="37" bestFit="1" customWidth="1"/>
    <col min="1803" max="1803" width="12.7109375" style="37" customWidth="1"/>
    <col min="1804" max="1804" width="9.42578125" style="37" customWidth="1"/>
    <col min="1805" max="1805" width="13.140625" style="37" customWidth="1"/>
    <col min="1806" max="1807" width="9.140625" style="37" customWidth="1"/>
    <col min="1808" max="2048" width="9.140625" style="37" hidden="1"/>
    <col min="2049" max="2049" width="36.42578125" style="37" bestFit="1" customWidth="1"/>
    <col min="2050" max="2050" width="9.140625" style="37" hidden="1" customWidth="1"/>
    <col min="2051" max="2051" width="13.85546875" style="37" customWidth="1"/>
    <col min="2052" max="2052" width="14.140625" style="37" customWidth="1"/>
    <col min="2053" max="2053" width="13.42578125" style="37" customWidth="1"/>
    <col min="2054" max="2054" width="12.85546875" style="37" customWidth="1"/>
    <col min="2055" max="2055" width="12.28515625" style="37" customWidth="1"/>
    <col min="2056" max="2056" width="12.5703125" style="37" customWidth="1"/>
    <col min="2057" max="2057" width="15.5703125" style="37" customWidth="1"/>
    <col min="2058" max="2058" width="11.42578125" style="37" bestFit="1" customWidth="1"/>
    <col min="2059" max="2059" width="12.7109375" style="37" customWidth="1"/>
    <col min="2060" max="2060" width="9.42578125" style="37" customWidth="1"/>
    <col min="2061" max="2061" width="13.140625" style="37" customWidth="1"/>
    <col min="2062" max="2063" width="9.140625" style="37" customWidth="1"/>
    <col min="2064" max="2304" width="9.140625" style="37" hidden="1"/>
    <col min="2305" max="2305" width="36.42578125" style="37" bestFit="1" customWidth="1"/>
    <col min="2306" max="2306" width="9.140625" style="37" hidden="1" customWidth="1"/>
    <col min="2307" max="2307" width="13.85546875" style="37" customWidth="1"/>
    <col min="2308" max="2308" width="14.140625" style="37" customWidth="1"/>
    <col min="2309" max="2309" width="13.42578125" style="37" customWidth="1"/>
    <col min="2310" max="2310" width="12.85546875" style="37" customWidth="1"/>
    <col min="2311" max="2311" width="12.28515625" style="37" customWidth="1"/>
    <col min="2312" max="2312" width="12.5703125" style="37" customWidth="1"/>
    <col min="2313" max="2313" width="15.5703125" style="37" customWidth="1"/>
    <col min="2314" max="2314" width="11.42578125" style="37" bestFit="1" customWidth="1"/>
    <col min="2315" max="2315" width="12.7109375" style="37" customWidth="1"/>
    <col min="2316" max="2316" width="9.42578125" style="37" customWidth="1"/>
    <col min="2317" max="2317" width="13.140625" style="37" customWidth="1"/>
    <col min="2318" max="2319" width="9.140625" style="37" customWidth="1"/>
    <col min="2320" max="2560" width="9.140625" style="37" hidden="1"/>
    <col min="2561" max="2561" width="36.42578125" style="37" bestFit="1" customWidth="1"/>
    <col min="2562" max="2562" width="9.140625" style="37" hidden="1" customWidth="1"/>
    <col min="2563" max="2563" width="13.85546875" style="37" customWidth="1"/>
    <col min="2564" max="2564" width="14.140625" style="37" customWidth="1"/>
    <col min="2565" max="2565" width="13.42578125" style="37" customWidth="1"/>
    <col min="2566" max="2566" width="12.85546875" style="37" customWidth="1"/>
    <col min="2567" max="2567" width="12.28515625" style="37" customWidth="1"/>
    <col min="2568" max="2568" width="12.5703125" style="37" customWidth="1"/>
    <col min="2569" max="2569" width="15.5703125" style="37" customWidth="1"/>
    <col min="2570" max="2570" width="11.42578125" style="37" bestFit="1" customWidth="1"/>
    <col min="2571" max="2571" width="12.7109375" style="37" customWidth="1"/>
    <col min="2572" max="2572" width="9.42578125" style="37" customWidth="1"/>
    <col min="2573" max="2573" width="13.140625" style="37" customWidth="1"/>
    <col min="2574" max="2575" width="9.140625" style="37" customWidth="1"/>
    <col min="2576" max="2816" width="9.140625" style="37" hidden="1"/>
    <col min="2817" max="2817" width="36.42578125" style="37" bestFit="1" customWidth="1"/>
    <col min="2818" max="2818" width="9.140625" style="37" hidden="1" customWidth="1"/>
    <col min="2819" max="2819" width="13.85546875" style="37" customWidth="1"/>
    <col min="2820" max="2820" width="14.140625" style="37" customWidth="1"/>
    <col min="2821" max="2821" width="13.42578125" style="37" customWidth="1"/>
    <col min="2822" max="2822" width="12.85546875" style="37" customWidth="1"/>
    <col min="2823" max="2823" width="12.28515625" style="37" customWidth="1"/>
    <col min="2824" max="2824" width="12.5703125" style="37" customWidth="1"/>
    <col min="2825" max="2825" width="15.5703125" style="37" customWidth="1"/>
    <col min="2826" max="2826" width="11.42578125" style="37" bestFit="1" customWidth="1"/>
    <col min="2827" max="2827" width="12.7109375" style="37" customWidth="1"/>
    <col min="2828" max="2828" width="9.42578125" style="37" customWidth="1"/>
    <col min="2829" max="2829" width="13.140625" style="37" customWidth="1"/>
    <col min="2830" max="2831" width="9.140625" style="37" customWidth="1"/>
    <col min="2832" max="3072" width="9.140625" style="37" hidden="1"/>
    <col min="3073" max="3073" width="36.42578125" style="37" bestFit="1" customWidth="1"/>
    <col min="3074" max="3074" width="9.140625" style="37" hidden="1" customWidth="1"/>
    <col min="3075" max="3075" width="13.85546875" style="37" customWidth="1"/>
    <col min="3076" max="3076" width="14.140625" style="37" customWidth="1"/>
    <col min="3077" max="3077" width="13.42578125" style="37" customWidth="1"/>
    <col min="3078" max="3078" width="12.85546875" style="37" customWidth="1"/>
    <col min="3079" max="3079" width="12.28515625" style="37" customWidth="1"/>
    <col min="3080" max="3080" width="12.5703125" style="37" customWidth="1"/>
    <col min="3081" max="3081" width="15.5703125" style="37" customWidth="1"/>
    <col min="3082" max="3082" width="11.42578125" style="37" bestFit="1" customWidth="1"/>
    <col min="3083" max="3083" width="12.7109375" style="37" customWidth="1"/>
    <col min="3084" max="3084" width="9.42578125" style="37" customWidth="1"/>
    <col min="3085" max="3085" width="13.140625" style="37" customWidth="1"/>
    <col min="3086" max="3087" width="9.140625" style="37" customWidth="1"/>
    <col min="3088" max="3328" width="9.140625" style="37" hidden="1"/>
    <col min="3329" max="3329" width="36.42578125" style="37" bestFit="1" customWidth="1"/>
    <col min="3330" max="3330" width="9.140625" style="37" hidden="1" customWidth="1"/>
    <col min="3331" max="3331" width="13.85546875" style="37" customWidth="1"/>
    <col min="3332" max="3332" width="14.140625" style="37" customWidth="1"/>
    <col min="3333" max="3333" width="13.42578125" style="37" customWidth="1"/>
    <col min="3334" max="3334" width="12.85546875" style="37" customWidth="1"/>
    <col min="3335" max="3335" width="12.28515625" style="37" customWidth="1"/>
    <col min="3336" max="3336" width="12.5703125" style="37" customWidth="1"/>
    <col min="3337" max="3337" width="15.5703125" style="37" customWidth="1"/>
    <col min="3338" max="3338" width="11.42578125" style="37" bestFit="1" customWidth="1"/>
    <col min="3339" max="3339" width="12.7109375" style="37" customWidth="1"/>
    <col min="3340" max="3340" width="9.42578125" style="37" customWidth="1"/>
    <col min="3341" max="3341" width="13.140625" style="37" customWidth="1"/>
    <col min="3342" max="3343" width="9.140625" style="37" customWidth="1"/>
    <col min="3344" max="3584" width="9.140625" style="37" hidden="1"/>
    <col min="3585" max="3585" width="36.42578125" style="37" bestFit="1" customWidth="1"/>
    <col min="3586" max="3586" width="9.140625" style="37" hidden="1" customWidth="1"/>
    <col min="3587" max="3587" width="13.85546875" style="37" customWidth="1"/>
    <col min="3588" max="3588" width="14.140625" style="37" customWidth="1"/>
    <col min="3589" max="3589" width="13.42578125" style="37" customWidth="1"/>
    <col min="3590" max="3590" width="12.85546875" style="37" customWidth="1"/>
    <col min="3591" max="3591" width="12.28515625" style="37" customWidth="1"/>
    <col min="3592" max="3592" width="12.5703125" style="37" customWidth="1"/>
    <col min="3593" max="3593" width="15.5703125" style="37" customWidth="1"/>
    <col min="3594" max="3594" width="11.42578125" style="37" bestFit="1" customWidth="1"/>
    <col min="3595" max="3595" width="12.7109375" style="37" customWidth="1"/>
    <col min="3596" max="3596" width="9.42578125" style="37" customWidth="1"/>
    <col min="3597" max="3597" width="13.140625" style="37" customWidth="1"/>
    <col min="3598" max="3599" width="9.140625" style="37" customWidth="1"/>
    <col min="3600" max="3840" width="9.140625" style="37" hidden="1"/>
    <col min="3841" max="3841" width="36.42578125" style="37" bestFit="1" customWidth="1"/>
    <col min="3842" max="3842" width="9.140625" style="37" hidden="1" customWidth="1"/>
    <col min="3843" max="3843" width="13.85546875" style="37" customWidth="1"/>
    <col min="3844" max="3844" width="14.140625" style="37" customWidth="1"/>
    <col min="3845" max="3845" width="13.42578125" style="37" customWidth="1"/>
    <col min="3846" max="3846" width="12.85546875" style="37" customWidth="1"/>
    <col min="3847" max="3847" width="12.28515625" style="37" customWidth="1"/>
    <col min="3848" max="3848" width="12.5703125" style="37" customWidth="1"/>
    <col min="3849" max="3849" width="15.5703125" style="37" customWidth="1"/>
    <col min="3850" max="3850" width="11.42578125" style="37" bestFit="1" customWidth="1"/>
    <col min="3851" max="3851" width="12.7109375" style="37" customWidth="1"/>
    <col min="3852" max="3852" width="9.42578125" style="37" customWidth="1"/>
    <col min="3853" max="3853" width="13.140625" style="37" customWidth="1"/>
    <col min="3854" max="3855" width="9.140625" style="37" customWidth="1"/>
    <col min="3856" max="4096" width="9.140625" style="37" hidden="1"/>
    <col min="4097" max="4097" width="36.42578125" style="37" bestFit="1" customWidth="1"/>
    <col min="4098" max="4098" width="9.140625" style="37" hidden="1" customWidth="1"/>
    <col min="4099" max="4099" width="13.85546875" style="37" customWidth="1"/>
    <col min="4100" max="4100" width="14.140625" style="37" customWidth="1"/>
    <col min="4101" max="4101" width="13.42578125" style="37" customWidth="1"/>
    <col min="4102" max="4102" width="12.85546875" style="37" customWidth="1"/>
    <col min="4103" max="4103" width="12.28515625" style="37" customWidth="1"/>
    <col min="4104" max="4104" width="12.5703125" style="37" customWidth="1"/>
    <col min="4105" max="4105" width="15.5703125" style="37" customWidth="1"/>
    <col min="4106" max="4106" width="11.42578125" style="37" bestFit="1" customWidth="1"/>
    <col min="4107" max="4107" width="12.7109375" style="37" customWidth="1"/>
    <col min="4108" max="4108" width="9.42578125" style="37" customWidth="1"/>
    <col min="4109" max="4109" width="13.140625" style="37" customWidth="1"/>
    <col min="4110" max="4111" width="9.140625" style="37" customWidth="1"/>
    <col min="4112" max="4352" width="9.140625" style="37" hidden="1"/>
    <col min="4353" max="4353" width="36.42578125" style="37" bestFit="1" customWidth="1"/>
    <col min="4354" max="4354" width="9.140625" style="37" hidden="1" customWidth="1"/>
    <col min="4355" max="4355" width="13.85546875" style="37" customWidth="1"/>
    <col min="4356" max="4356" width="14.140625" style="37" customWidth="1"/>
    <col min="4357" max="4357" width="13.42578125" style="37" customWidth="1"/>
    <col min="4358" max="4358" width="12.85546875" style="37" customWidth="1"/>
    <col min="4359" max="4359" width="12.28515625" style="37" customWidth="1"/>
    <col min="4360" max="4360" width="12.5703125" style="37" customWidth="1"/>
    <col min="4361" max="4361" width="15.5703125" style="37" customWidth="1"/>
    <col min="4362" max="4362" width="11.42578125" style="37" bestFit="1" customWidth="1"/>
    <col min="4363" max="4363" width="12.7109375" style="37" customWidth="1"/>
    <col min="4364" max="4364" width="9.42578125" style="37" customWidth="1"/>
    <col min="4365" max="4365" width="13.140625" style="37" customWidth="1"/>
    <col min="4366" max="4367" width="9.140625" style="37" customWidth="1"/>
    <col min="4368" max="4608" width="9.140625" style="37" hidden="1"/>
    <col min="4609" max="4609" width="36.42578125" style="37" bestFit="1" customWidth="1"/>
    <col min="4610" max="4610" width="9.140625" style="37" hidden="1" customWidth="1"/>
    <col min="4611" max="4611" width="13.85546875" style="37" customWidth="1"/>
    <col min="4612" max="4612" width="14.140625" style="37" customWidth="1"/>
    <col min="4613" max="4613" width="13.42578125" style="37" customWidth="1"/>
    <col min="4614" max="4614" width="12.85546875" style="37" customWidth="1"/>
    <col min="4615" max="4615" width="12.28515625" style="37" customWidth="1"/>
    <col min="4616" max="4616" width="12.5703125" style="37" customWidth="1"/>
    <col min="4617" max="4617" width="15.5703125" style="37" customWidth="1"/>
    <col min="4618" max="4618" width="11.42578125" style="37" bestFit="1" customWidth="1"/>
    <col min="4619" max="4619" width="12.7109375" style="37" customWidth="1"/>
    <col min="4620" max="4620" width="9.42578125" style="37" customWidth="1"/>
    <col min="4621" max="4621" width="13.140625" style="37" customWidth="1"/>
    <col min="4622" max="4623" width="9.140625" style="37" customWidth="1"/>
    <col min="4624" max="4864" width="9.140625" style="37" hidden="1"/>
    <col min="4865" max="4865" width="36.42578125" style="37" bestFit="1" customWidth="1"/>
    <col min="4866" max="4866" width="9.140625" style="37" hidden="1" customWidth="1"/>
    <col min="4867" max="4867" width="13.85546875" style="37" customWidth="1"/>
    <col min="4868" max="4868" width="14.140625" style="37" customWidth="1"/>
    <col min="4869" max="4869" width="13.42578125" style="37" customWidth="1"/>
    <col min="4870" max="4870" width="12.85546875" style="37" customWidth="1"/>
    <col min="4871" max="4871" width="12.28515625" style="37" customWidth="1"/>
    <col min="4872" max="4872" width="12.5703125" style="37" customWidth="1"/>
    <col min="4873" max="4873" width="15.5703125" style="37" customWidth="1"/>
    <col min="4874" max="4874" width="11.42578125" style="37" bestFit="1" customWidth="1"/>
    <col min="4875" max="4875" width="12.7109375" style="37" customWidth="1"/>
    <col min="4876" max="4876" width="9.42578125" style="37" customWidth="1"/>
    <col min="4877" max="4877" width="13.140625" style="37" customWidth="1"/>
    <col min="4878" max="4879" width="9.140625" style="37" customWidth="1"/>
    <col min="4880" max="5120" width="9.140625" style="37" hidden="1"/>
    <col min="5121" max="5121" width="36.42578125" style="37" bestFit="1" customWidth="1"/>
    <col min="5122" max="5122" width="9.140625" style="37" hidden="1" customWidth="1"/>
    <col min="5123" max="5123" width="13.85546875" style="37" customWidth="1"/>
    <col min="5124" max="5124" width="14.140625" style="37" customWidth="1"/>
    <col min="5125" max="5125" width="13.42578125" style="37" customWidth="1"/>
    <col min="5126" max="5126" width="12.85546875" style="37" customWidth="1"/>
    <col min="5127" max="5127" width="12.28515625" style="37" customWidth="1"/>
    <col min="5128" max="5128" width="12.5703125" style="37" customWidth="1"/>
    <col min="5129" max="5129" width="15.5703125" style="37" customWidth="1"/>
    <col min="5130" max="5130" width="11.42578125" style="37" bestFit="1" customWidth="1"/>
    <col min="5131" max="5131" width="12.7109375" style="37" customWidth="1"/>
    <col min="5132" max="5132" width="9.42578125" style="37" customWidth="1"/>
    <col min="5133" max="5133" width="13.140625" style="37" customWidth="1"/>
    <col min="5134" max="5135" width="9.140625" style="37" customWidth="1"/>
    <col min="5136" max="5376" width="9.140625" style="37" hidden="1"/>
    <col min="5377" max="5377" width="36.42578125" style="37" bestFit="1" customWidth="1"/>
    <col min="5378" max="5378" width="9.140625" style="37" hidden="1" customWidth="1"/>
    <col min="5379" max="5379" width="13.85546875" style="37" customWidth="1"/>
    <col min="5380" max="5380" width="14.140625" style="37" customWidth="1"/>
    <col min="5381" max="5381" width="13.42578125" style="37" customWidth="1"/>
    <col min="5382" max="5382" width="12.85546875" style="37" customWidth="1"/>
    <col min="5383" max="5383" width="12.28515625" style="37" customWidth="1"/>
    <col min="5384" max="5384" width="12.5703125" style="37" customWidth="1"/>
    <col min="5385" max="5385" width="15.5703125" style="37" customWidth="1"/>
    <col min="5386" max="5386" width="11.42578125" style="37" bestFit="1" customWidth="1"/>
    <col min="5387" max="5387" width="12.7109375" style="37" customWidth="1"/>
    <col min="5388" max="5388" width="9.42578125" style="37" customWidth="1"/>
    <col min="5389" max="5389" width="13.140625" style="37" customWidth="1"/>
    <col min="5390" max="5391" width="9.140625" style="37" customWidth="1"/>
    <col min="5392" max="5632" width="9.140625" style="37" hidden="1"/>
    <col min="5633" max="5633" width="36.42578125" style="37" bestFit="1" customWidth="1"/>
    <col min="5634" max="5634" width="9.140625" style="37" hidden="1" customWidth="1"/>
    <col min="5635" max="5635" width="13.85546875" style="37" customWidth="1"/>
    <col min="5636" max="5636" width="14.140625" style="37" customWidth="1"/>
    <col min="5637" max="5637" width="13.42578125" style="37" customWidth="1"/>
    <col min="5638" max="5638" width="12.85546875" style="37" customWidth="1"/>
    <col min="5639" max="5639" width="12.28515625" style="37" customWidth="1"/>
    <col min="5640" max="5640" width="12.5703125" style="37" customWidth="1"/>
    <col min="5641" max="5641" width="15.5703125" style="37" customWidth="1"/>
    <col min="5642" max="5642" width="11.42578125" style="37" bestFit="1" customWidth="1"/>
    <col min="5643" max="5643" width="12.7109375" style="37" customWidth="1"/>
    <col min="5644" max="5644" width="9.42578125" style="37" customWidth="1"/>
    <col min="5645" max="5645" width="13.140625" style="37" customWidth="1"/>
    <col min="5646" max="5647" width="9.140625" style="37" customWidth="1"/>
    <col min="5648" max="5888" width="9.140625" style="37" hidden="1"/>
    <col min="5889" max="5889" width="36.42578125" style="37" bestFit="1" customWidth="1"/>
    <col min="5890" max="5890" width="9.140625" style="37" hidden="1" customWidth="1"/>
    <col min="5891" max="5891" width="13.85546875" style="37" customWidth="1"/>
    <col min="5892" max="5892" width="14.140625" style="37" customWidth="1"/>
    <col min="5893" max="5893" width="13.42578125" style="37" customWidth="1"/>
    <col min="5894" max="5894" width="12.85546875" style="37" customWidth="1"/>
    <col min="5895" max="5895" width="12.28515625" style="37" customWidth="1"/>
    <col min="5896" max="5896" width="12.5703125" style="37" customWidth="1"/>
    <col min="5897" max="5897" width="15.5703125" style="37" customWidth="1"/>
    <col min="5898" max="5898" width="11.42578125" style="37" bestFit="1" customWidth="1"/>
    <col min="5899" max="5899" width="12.7109375" style="37" customWidth="1"/>
    <col min="5900" max="5900" width="9.42578125" style="37" customWidth="1"/>
    <col min="5901" max="5901" width="13.140625" style="37" customWidth="1"/>
    <col min="5902" max="5903" width="9.140625" style="37" customWidth="1"/>
    <col min="5904" max="6144" width="9.140625" style="37" hidden="1"/>
    <col min="6145" max="6145" width="36.42578125" style="37" bestFit="1" customWidth="1"/>
    <col min="6146" max="6146" width="9.140625" style="37" hidden="1" customWidth="1"/>
    <col min="6147" max="6147" width="13.85546875" style="37" customWidth="1"/>
    <col min="6148" max="6148" width="14.140625" style="37" customWidth="1"/>
    <col min="6149" max="6149" width="13.42578125" style="37" customWidth="1"/>
    <col min="6150" max="6150" width="12.85546875" style="37" customWidth="1"/>
    <col min="6151" max="6151" width="12.28515625" style="37" customWidth="1"/>
    <col min="6152" max="6152" width="12.5703125" style="37" customWidth="1"/>
    <col min="6153" max="6153" width="15.5703125" style="37" customWidth="1"/>
    <col min="6154" max="6154" width="11.42578125" style="37" bestFit="1" customWidth="1"/>
    <col min="6155" max="6155" width="12.7109375" style="37" customWidth="1"/>
    <col min="6156" max="6156" width="9.42578125" style="37" customWidth="1"/>
    <col min="6157" max="6157" width="13.140625" style="37" customWidth="1"/>
    <col min="6158" max="6159" width="9.140625" style="37" customWidth="1"/>
    <col min="6160" max="6400" width="9.140625" style="37" hidden="1"/>
    <col min="6401" max="6401" width="36.42578125" style="37" bestFit="1" customWidth="1"/>
    <col min="6402" max="6402" width="9.140625" style="37" hidden="1" customWidth="1"/>
    <col min="6403" max="6403" width="13.85546875" style="37" customWidth="1"/>
    <col min="6404" max="6404" width="14.140625" style="37" customWidth="1"/>
    <col min="6405" max="6405" width="13.42578125" style="37" customWidth="1"/>
    <col min="6406" max="6406" width="12.85546875" style="37" customWidth="1"/>
    <col min="6407" max="6407" width="12.28515625" style="37" customWidth="1"/>
    <col min="6408" max="6408" width="12.5703125" style="37" customWidth="1"/>
    <col min="6409" max="6409" width="15.5703125" style="37" customWidth="1"/>
    <col min="6410" max="6410" width="11.42578125" style="37" bestFit="1" customWidth="1"/>
    <col min="6411" max="6411" width="12.7109375" style="37" customWidth="1"/>
    <col min="6412" max="6412" width="9.42578125" style="37" customWidth="1"/>
    <col min="6413" max="6413" width="13.140625" style="37" customWidth="1"/>
    <col min="6414" max="6415" width="9.140625" style="37" customWidth="1"/>
    <col min="6416" max="6656" width="9.140625" style="37" hidden="1"/>
    <col min="6657" max="6657" width="36.42578125" style="37" bestFit="1" customWidth="1"/>
    <col min="6658" max="6658" width="9.140625" style="37" hidden="1" customWidth="1"/>
    <col min="6659" max="6659" width="13.85546875" style="37" customWidth="1"/>
    <col min="6660" max="6660" width="14.140625" style="37" customWidth="1"/>
    <col min="6661" max="6661" width="13.42578125" style="37" customWidth="1"/>
    <col min="6662" max="6662" width="12.85546875" style="37" customWidth="1"/>
    <col min="6663" max="6663" width="12.28515625" style="37" customWidth="1"/>
    <col min="6664" max="6664" width="12.5703125" style="37" customWidth="1"/>
    <col min="6665" max="6665" width="15.5703125" style="37" customWidth="1"/>
    <col min="6666" max="6666" width="11.42578125" style="37" bestFit="1" customWidth="1"/>
    <col min="6667" max="6667" width="12.7109375" style="37" customWidth="1"/>
    <col min="6668" max="6668" width="9.42578125" style="37" customWidth="1"/>
    <col min="6669" max="6669" width="13.140625" style="37" customWidth="1"/>
    <col min="6670" max="6671" width="9.140625" style="37" customWidth="1"/>
    <col min="6672" max="6912" width="9.140625" style="37" hidden="1"/>
    <col min="6913" max="6913" width="36.42578125" style="37" bestFit="1" customWidth="1"/>
    <col min="6914" max="6914" width="9.140625" style="37" hidden="1" customWidth="1"/>
    <col min="6915" max="6915" width="13.85546875" style="37" customWidth="1"/>
    <col min="6916" max="6916" width="14.140625" style="37" customWidth="1"/>
    <col min="6917" max="6917" width="13.42578125" style="37" customWidth="1"/>
    <col min="6918" max="6918" width="12.85546875" style="37" customWidth="1"/>
    <col min="6919" max="6919" width="12.28515625" style="37" customWidth="1"/>
    <col min="6920" max="6920" width="12.5703125" style="37" customWidth="1"/>
    <col min="6921" max="6921" width="15.5703125" style="37" customWidth="1"/>
    <col min="6922" max="6922" width="11.42578125" style="37" bestFit="1" customWidth="1"/>
    <col min="6923" max="6923" width="12.7109375" style="37" customWidth="1"/>
    <col min="6924" max="6924" width="9.42578125" style="37" customWidth="1"/>
    <col min="6925" max="6925" width="13.140625" style="37" customWidth="1"/>
    <col min="6926" max="6927" width="9.140625" style="37" customWidth="1"/>
    <col min="6928" max="7168" width="9.140625" style="37" hidden="1"/>
    <col min="7169" max="7169" width="36.42578125" style="37" bestFit="1" customWidth="1"/>
    <col min="7170" max="7170" width="9.140625" style="37" hidden="1" customWidth="1"/>
    <col min="7171" max="7171" width="13.85546875" style="37" customWidth="1"/>
    <col min="7172" max="7172" width="14.140625" style="37" customWidth="1"/>
    <col min="7173" max="7173" width="13.42578125" style="37" customWidth="1"/>
    <col min="7174" max="7174" width="12.85546875" style="37" customWidth="1"/>
    <col min="7175" max="7175" width="12.28515625" style="37" customWidth="1"/>
    <col min="7176" max="7176" width="12.5703125" style="37" customWidth="1"/>
    <col min="7177" max="7177" width="15.5703125" style="37" customWidth="1"/>
    <col min="7178" max="7178" width="11.42578125" style="37" bestFit="1" customWidth="1"/>
    <col min="7179" max="7179" width="12.7109375" style="37" customWidth="1"/>
    <col min="7180" max="7180" width="9.42578125" style="37" customWidth="1"/>
    <col min="7181" max="7181" width="13.140625" style="37" customWidth="1"/>
    <col min="7182" max="7183" width="9.140625" style="37" customWidth="1"/>
    <col min="7184" max="7424" width="9.140625" style="37" hidden="1"/>
    <col min="7425" max="7425" width="36.42578125" style="37" bestFit="1" customWidth="1"/>
    <col min="7426" max="7426" width="9.140625" style="37" hidden="1" customWidth="1"/>
    <col min="7427" max="7427" width="13.85546875" style="37" customWidth="1"/>
    <col min="7428" max="7428" width="14.140625" style="37" customWidth="1"/>
    <col min="7429" max="7429" width="13.42578125" style="37" customWidth="1"/>
    <col min="7430" max="7430" width="12.85546875" style="37" customWidth="1"/>
    <col min="7431" max="7431" width="12.28515625" style="37" customWidth="1"/>
    <col min="7432" max="7432" width="12.5703125" style="37" customWidth="1"/>
    <col min="7433" max="7433" width="15.5703125" style="37" customWidth="1"/>
    <col min="7434" max="7434" width="11.42578125" style="37" bestFit="1" customWidth="1"/>
    <col min="7435" max="7435" width="12.7109375" style="37" customWidth="1"/>
    <col min="7436" max="7436" width="9.42578125" style="37" customWidth="1"/>
    <col min="7437" max="7437" width="13.140625" style="37" customWidth="1"/>
    <col min="7438" max="7439" width="9.140625" style="37" customWidth="1"/>
    <col min="7440" max="7680" width="9.140625" style="37" hidden="1"/>
    <col min="7681" max="7681" width="36.42578125" style="37" bestFit="1" customWidth="1"/>
    <col min="7682" max="7682" width="9.140625" style="37" hidden="1" customWidth="1"/>
    <col min="7683" max="7683" width="13.85546875" style="37" customWidth="1"/>
    <col min="7684" max="7684" width="14.140625" style="37" customWidth="1"/>
    <col min="7685" max="7685" width="13.42578125" style="37" customWidth="1"/>
    <col min="7686" max="7686" width="12.85546875" style="37" customWidth="1"/>
    <col min="7687" max="7687" width="12.28515625" style="37" customWidth="1"/>
    <col min="7688" max="7688" width="12.5703125" style="37" customWidth="1"/>
    <col min="7689" max="7689" width="15.5703125" style="37" customWidth="1"/>
    <col min="7690" max="7690" width="11.42578125" style="37" bestFit="1" customWidth="1"/>
    <col min="7691" max="7691" width="12.7109375" style="37" customWidth="1"/>
    <col min="7692" max="7692" width="9.42578125" style="37" customWidth="1"/>
    <col min="7693" max="7693" width="13.140625" style="37" customWidth="1"/>
    <col min="7694" max="7695" width="9.140625" style="37" customWidth="1"/>
    <col min="7696" max="7936" width="9.140625" style="37" hidden="1"/>
    <col min="7937" max="7937" width="36.42578125" style="37" bestFit="1" customWidth="1"/>
    <col min="7938" max="7938" width="9.140625" style="37" hidden="1" customWidth="1"/>
    <col min="7939" max="7939" width="13.85546875" style="37" customWidth="1"/>
    <col min="7940" max="7940" width="14.140625" style="37" customWidth="1"/>
    <col min="7941" max="7941" width="13.42578125" style="37" customWidth="1"/>
    <col min="7942" max="7942" width="12.85546875" style="37" customWidth="1"/>
    <col min="7943" max="7943" width="12.28515625" style="37" customWidth="1"/>
    <col min="7944" max="7944" width="12.5703125" style="37" customWidth="1"/>
    <col min="7945" max="7945" width="15.5703125" style="37" customWidth="1"/>
    <col min="7946" max="7946" width="11.42578125" style="37" bestFit="1" customWidth="1"/>
    <col min="7947" max="7947" width="12.7109375" style="37" customWidth="1"/>
    <col min="7948" max="7948" width="9.42578125" style="37" customWidth="1"/>
    <col min="7949" max="7949" width="13.140625" style="37" customWidth="1"/>
    <col min="7950" max="7951" width="9.140625" style="37" customWidth="1"/>
    <col min="7952" max="8192" width="9.140625" style="37" hidden="1"/>
    <col min="8193" max="8193" width="36.42578125" style="37" bestFit="1" customWidth="1"/>
    <col min="8194" max="8194" width="9.140625" style="37" hidden="1" customWidth="1"/>
    <col min="8195" max="8195" width="13.85546875" style="37" customWidth="1"/>
    <col min="8196" max="8196" width="14.140625" style="37" customWidth="1"/>
    <col min="8197" max="8197" width="13.42578125" style="37" customWidth="1"/>
    <col min="8198" max="8198" width="12.85546875" style="37" customWidth="1"/>
    <col min="8199" max="8199" width="12.28515625" style="37" customWidth="1"/>
    <col min="8200" max="8200" width="12.5703125" style="37" customWidth="1"/>
    <col min="8201" max="8201" width="15.5703125" style="37" customWidth="1"/>
    <col min="8202" max="8202" width="11.42578125" style="37" bestFit="1" customWidth="1"/>
    <col min="8203" max="8203" width="12.7109375" style="37" customWidth="1"/>
    <col min="8204" max="8204" width="9.42578125" style="37" customWidth="1"/>
    <col min="8205" max="8205" width="13.140625" style="37" customWidth="1"/>
    <col min="8206" max="8207" width="9.140625" style="37" customWidth="1"/>
    <col min="8208" max="8448" width="9.140625" style="37" hidden="1"/>
    <col min="8449" max="8449" width="36.42578125" style="37" bestFit="1" customWidth="1"/>
    <col min="8450" max="8450" width="9.140625" style="37" hidden="1" customWidth="1"/>
    <col min="8451" max="8451" width="13.85546875" style="37" customWidth="1"/>
    <col min="8452" max="8452" width="14.140625" style="37" customWidth="1"/>
    <col min="8453" max="8453" width="13.42578125" style="37" customWidth="1"/>
    <col min="8454" max="8454" width="12.85546875" style="37" customWidth="1"/>
    <col min="8455" max="8455" width="12.28515625" style="37" customWidth="1"/>
    <col min="8456" max="8456" width="12.5703125" style="37" customWidth="1"/>
    <col min="8457" max="8457" width="15.5703125" style="37" customWidth="1"/>
    <col min="8458" max="8458" width="11.42578125" style="37" bestFit="1" customWidth="1"/>
    <col min="8459" max="8459" width="12.7109375" style="37" customWidth="1"/>
    <col min="8460" max="8460" width="9.42578125" style="37" customWidth="1"/>
    <col min="8461" max="8461" width="13.140625" style="37" customWidth="1"/>
    <col min="8462" max="8463" width="9.140625" style="37" customWidth="1"/>
    <col min="8464" max="8704" width="9.140625" style="37" hidden="1"/>
    <col min="8705" max="8705" width="36.42578125" style="37" bestFit="1" customWidth="1"/>
    <col min="8706" max="8706" width="9.140625" style="37" hidden="1" customWidth="1"/>
    <col min="8707" max="8707" width="13.85546875" style="37" customWidth="1"/>
    <col min="8708" max="8708" width="14.140625" style="37" customWidth="1"/>
    <col min="8709" max="8709" width="13.42578125" style="37" customWidth="1"/>
    <col min="8710" max="8710" width="12.85546875" style="37" customWidth="1"/>
    <col min="8711" max="8711" width="12.28515625" style="37" customWidth="1"/>
    <col min="8712" max="8712" width="12.5703125" style="37" customWidth="1"/>
    <col min="8713" max="8713" width="15.5703125" style="37" customWidth="1"/>
    <col min="8714" max="8714" width="11.42578125" style="37" bestFit="1" customWidth="1"/>
    <col min="8715" max="8715" width="12.7109375" style="37" customWidth="1"/>
    <col min="8716" max="8716" width="9.42578125" style="37" customWidth="1"/>
    <col min="8717" max="8717" width="13.140625" style="37" customWidth="1"/>
    <col min="8718" max="8719" width="9.140625" style="37" customWidth="1"/>
    <col min="8720" max="8960" width="9.140625" style="37" hidden="1"/>
    <col min="8961" max="8961" width="36.42578125" style="37" bestFit="1" customWidth="1"/>
    <col min="8962" max="8962" width="9.140625" style="37" hidden="1" customWidth="1"/>
    <col min="8963" max="8963" width="13.85546875" style="37" customWidth="1"/>
    <col min="8964" max="8964" width="14.140625" style="37" customWidth="1"/>
    <col min="8965" max="8965" width="13.42578125" style="37" customWidth="1"/>
    <col min="8966" max="8966" width="12.85546875" style="37" customWidth="1"/>
    <col min="8967" max="8967" width="12.28515625" style="37" customWidth="1"/>
    <col min="8968" max="8968" width="12.5703125" style="37" customWidth="1"/>
    <col min="8969" max="8969" width="15.5703125" style="37" customWidth="1"/>
    <col min="8970" max="8970" width="11.42578125" style="37" bestFit="1" customWidth="1"/>
    <col min="8971" max="8971" width="12.7109375" style="37" customWidth="1"/>
    <col min="8972" max="8972" width="9.42578125" style="37" customWidth="1"/>
    <col min="8973" max="8973" width="13.140625" style="37" customWidth="1"/>
    <col min="8974" max="8975" width="9.140625" style="37" customWidth="1"/>
    <col min="8976" max="9216" width="9.140625" style="37" hidden="1"/>
    <col min="9217" max="9217" width="36.42578125" style="37" bestFit="1" customWidth="1"/>
    <col min="9218" max="9218" width="9.140625" style="37" hidden="1" customWidth="1"/>
    <col min="9219" max="9219" width="13.85546875" style="37" customWidth="1"/>
    <col min="9220" max="9220" width="14.140625" style="37" customWidth="1"/>
    <col min="9221" max="9221" width="13.42578125" style="37" customWidth="1"/>
    <col min="9222" max="9222" width="12.85546875" style="37" customWidth="1"/>
    <col min="9223" max="9223" width="12.28515625" style="37" customWidth="1"/>
    <col min="9224" max="9224" width="12.5703125" style="37" customWidth="1"/>
    <col min="9225" max="9225" width="15.5703125" style="37" customWidth="1"/>
    <col min="9226" max="9226" width="11.42578125" style="37" bestFit="1" customWidth="1"/>
    <col min="9227" max="9227" width="12.7109375" style="37" customWidth="1"/>
    <col min="9228" max="9228" width="9.42578125" style="37" customWidth="1"/>
    <col min="9229" max="9229" width="13.140625" style="37" customWidth="1"/>
    <col min="9230" max="9231" width="9.140625" style="37" customWidth="1"/>
    <col min="9232" max="9472" width="9.140625" style="37" hidden="1"/>
    <col min="9473" max="9473" width="36.42578125" style="37" bestFit="1" customWidth="1"/>
    <col min="9474" max="9474" width="9.140625" style="37" hidden="1" customWidth="1"/>
    <col min="9475" max="9475" width="13.85546875" style="37" customWidth="1"/>
    <col min="9476" max="9476" width="14.140625" style="37" customWidth="1"/>
    <col min="9477" max="9477" width="13.42578125" style="37" customWidth="1"/>
    <col min="9478" max="9478" width="12.85546875" style="37" customWidth="1"/>
    <col min="9479" max="9479" width="12.28515625" style="37" customWidth="1"/>
    <col min="9480" max="9480" width="12.5703125" style="37" customWidth="1"/>
    <col min="9481" max="9481" width="15.5703125" style="37" customWidth="1"/>
    <col min="9482" max="9482" width="11.42578125" style="37" bestFit="1" customWidth="1"/>
    <col min="9483" max="9483" width="12.7109375" style="37" customWidth="1"/>
    <col min="9484" max="9484" width="9.42578125" style="37" customWidth="1"/>
    <col min="9485" max="9485" width="13.140625" style="37" customWidth="1"/>
    <col min="9486" max="9487" width="9.140625" style="37" customWidth="1"/>
    <col min="9488" max="9728" width="9.140625" style="37" hidden="1"/>
    <col min="9729" max="9729" width="36.42578125" style="37" bestFit="1" customWidth="1"/>
    <col min="9730" max="9730" width="9.140625" style="37" hidden="1" customWidth="1"/>
    <col min="9731" max="9731" width="13.85546875" style="37" customWidth="1"/>
    <col min="9732" max="9732" width="14.140625" style="37" customWidth="1"/>
    <col min="9733" max="9733" width="13.42578125" style="37" customWidth="1"/>
    <col min="9734" max="9734" width="12.85546875" style="37" customWidth="1"/>
    <col min="9735" max="9735" width="12.28515625" style="37" customWidth="1"/>
    <col min="9736" max="9736" width="12.5703125" style="37" customWidth="1"/>
    <col min="9737" max="9737" width="15.5703125" style="37" customWidth="1"/>
    <col min="9738" max="9738" width="11.42578125" style="37" bestFit="1" customWidth="1"/>
    <col min="9739" max="9739" width="12.7109375" style="37" customWidth="1"/>
    <col min="9740" max="9740" width="9.42578125" style="37" customWidth="1"/>
    <col min="9741" max="9741" width="13.140625" style="37" customWidth="1"/>
    <col min="9742" max="9743" width="9.140625" style="37" customWidth="1"/>
    <col min="9744" max="9984" width="9.140625" style="37" hidden="1"/>
    <col min="9985" max="9985" width="36.42578125" style="37" bestFit="1" customWidth="1"/>
    <col min="9986" max="9986" width="9.140625" style="37" hidden="1" customWidth="1"/>
    <col min="9987" max="9987" width="13.85546875" style="37" customWidth="1"/>
    <col min="9988" max="9988" width="14.140625" style="37" customWidth="1"/>
    <col min="9989" max="9989" width="13.42578125" style="37" customWidth="1"/>
    <col min="9990" max="9990" width="12.85546875" style="37" customWidth="1"/>
    <col min="9991" max="9991" width="12.28515625" style="37" customWidth="1"/>
    <col min="9992" max="9992" width="12.5703125" style="37" customWidth="1"/>
    <col min="9993" max="9993" width="15.5703125" style="37" customWidth="1"/>
    <col min="9994" max="9994" width="11.42578125" style="37" bestFit="1" customWidth="1"/>
    <col min="9995" max="9995" width="12.7109375" style="37" customWidth="1"/>
    <col min="9996" max="9996" width="9.42578125" style="37" customWidth="1"/>
    <col min="9997" max="9997" width="13.140625" style="37" customWidth="1"/>
    <col min="9998" max="9999" width="9.140625" style="37" customWidth="1"/>
    <col min="10000" max="10240" width="9.140625" style="37" hidden="1"/>
    <col min="10241" max="10241" width="36.42578125" style="37" bestFit="1" customWidth="1"/>
    <col min="10242" max="10242" width="9.140625" style="37" hidden="1" customWidth="1"/>
    <col min="10243" max="10243" width="13.85546875" style="37" customWidth="1"/>
    <col min="10244" max="10244" width="14.140625" style="37" customWidth="1"/>
    <col min="10245" max="10245" width="13.42578125" style="37" customWidth="1"/>
    <col min="10246" max="10246" width="12.85546875" style="37" customWidth="1"/>
    <col min="10247" max="10247" width="12.28515625" style="37" customWidth="1"/>
    <col min="10248" max="10248" width="12.5703125" style="37" customWidth="1"/>
    <col min="10249" max="10249" width="15.5703125" style="37" customWidth="1"/>
    <col min="10250" max="10250" width="11.42578125" style="37" bestFit="1" customWidth="1"/>
    <col min="10251" max="10251" width="12.7109375" style="37" customWidth="1"/>
    <col min="10252" max="10252" width="9.42578125" style="37" customWidth="1"/>
    <col min="10253" max="10253" width="13.140625" style="37" customWidth="1"/>
    <col min="10254" max="10255" width="9.140625" style="37" customWidth="1"/>
    <col min="10256" max="10496" width="9.140625" style="37" hidden="1"/>
    <col min="10497" max="10497" width="36.42578125" style="37" bestFit="1" customWidth="1"/>
    <col min="10498" max="10498" width="9.140625" style="37" hidden="1" customWidth="1"/>
    <col min="10499" max="10499" width="13.85546875" style="37" customWidth="1"/>
    <col min="10500" max="10500" width="14.140625" style="37" customWidth="1"/>
    <col min="10501" max="10501" width="13.42578125" style="37" customWidth="1"/>
    <col min="10502" max="10502" width="12.85546875" style="37" customWidth="1"/>
    <col min="10503" max="10503" width="12.28515625" style="37" customWidth="1"/>
    <col min="10504" max="10504" width="12.5703125" style="37" customWidth="1"/>
    <col min="10505" max="10505" width="15.5703125" style="37" customWidth="1"/>
    <col min="10506" max="10506" width="11.42578125" style="37" bestFit="1" customWidth="1"/>
    <col min="10507" max="10507" width="12.7109375" style="37" customWidth="1"/>
    <col min="10508" max="10508" width="9.42578125" style="37" customWidth="1"/>
    <col min="10509" max="10509" width="13.140625" style="37" customWidth="1"/>
    <col min="10510" max="10511" width="9.140625" style="37" customWidth="1"/>
    <col min="10512" max="10752" width="9.140625" style="37" hidden="1"/>
    <col min="10753" max="10753" width="36.42578125" style="37" bestFit="1" customWidth="1"/>
    <col min="10754" max="10754" width="9.140625" style="37" hidden="1" customWidth="1"/>
    <col min="10755" max="10755" width="13.85546875" style="37" customWidth="1"/>
    <col min="10756" max="10756" width="14.140625" style="37" customWidth="1"/>
    <col min="10757" max="10757" width="13.42578125" style="37" customWidth="1"/>
    <col min="10758" max="10758" width="12.85546875" style="37" customWidth="1"/>
    <col min="10759" max="10759" width="12.28515625" style="37" customWidth="1"/>
    <col min="10760" max="10760" width="12.5703125" style="37" customWidth="1"/>
    <col min="10761" max="10761" width="15.5703125" style="37" customWidth="1"/>
    <col min="10762" max="10762" width="11.42578125" style="37" bestFit="1" customWidth="1"/>
    <col min="10763" max="10763" width="12.7109375" style="37" customWidth="1"/>
    <col min="10764" max="10764" width="9.42578125" style="37" customWidth="1"/>
    <col min="10765" max="10765" width="13.140625" style="37" customWidth="1"/>
    <col min="10766" max="10767" width="9.140625" style="37" customWidth="1"/>
    <col min="10768" max="11008" width="9.140625" style="37" hidden="1"/>
    <col min="11009" max="11009" width="36.42578125" style="37" bestFit="1" customWidth="1"/>
    <col min="11010" max="11010" width="9.140625" style="37" hidden="1" customWidth="1"/>
    <col min="11011" max="11011" width="13.85546875" style="37" customWidth="1"/>
    <col min="11012" max="11012" width="14.140625" style="37" customWidth="1"/>
    <col min="11013" max="11013" width="13.42578125" style="37" customWidth="1"/>
    <col min="11014" max="11014" width="12.85546875" style="37" customWidth="1"/>
    <col min="11015" max="11015" width="12.28515625" style="37" customWidth="1"/>
    <col min="11016" max="11016" width="12.5703125" style="37" customWidth="1"/>
    <col min="11017" max="11017" width="15.5703125" style="37" customWidth="1"/>
    <col min="11018" max="11018" width="11.42578125" style="37" bestFit="1" customWidth="1"/>
    <col min="11019" max="11019" width="12.7109375" style="37" customWidth="1"/>
    <col min="11020" max="11020" width="9.42578125" style="37" customWidth="1"/>
    <col min="11021" max="11021" width="13.140625" style="37" customWidth="1"/>
    <col min="11022" max="11023" width="9.140625" style="37" customWidth="1"/>
    <col min="11024" max="11264" width="9.140625" style="37" hidden="1"/>
    <col min="11265" max="11265" width="36.42578125" style="37" bestFit="1" customWidth="1"/>
    <col min="11266" max="11266" width="9.140625" style="37" hidden="1" customWidth="1"/>
    <col min="11267" max="11267" width="13.85546875" style="37" customWidth="1"/>
    <col min="11268" max="11268" width="14.140625" style="37" customWidth="1"/>
    <col min="11269" max="11269" width="13.42578125" style="37" customWidth="1"/>
    <col min="11270" max="11270" width="12.85546875" style="37" customWidth="1"/>
    <col min="11271" max="11271" width="12.28515625" style="37" customWidth="1"/>
    <col min="11272" max="11272" width="12.5703125" style="37" customWidth="1"/>
    <col min="11273" max="11273" width="15.5703125" style="37" customWidth="1"/>
    <col min="11274" max="11274" width="11.42578125" style="37" bestFit="1" customWidth="1"/>
    <col min="11275" max="11275" width="12.7109375" style="37" customWidth="1"/>
    <col min="11276" max="11276" width="9.42578125" style="37" customWidth="1"/>
    <col min="11277" max="11277" width="13.140625" style="37" customWidth="1"/>
    <col min="11278" max="11279" width="9.140625" style="37" customWidth="1"/>
    <col min="11280" max="11520" width="9.140625" style="37" hidden="1"/>
    <col min="11521" max="11521" width="36.42578125" style="37" bestFit="1" customWidth="1"/>
    <col min="11522" max="11522" width="9.140625" style="37" hidden="1" customWidth="1"/>
    <col min="11523" max="11523" width="13.85546875" style="37" customWidth="1"/>
    <col min="11524" max="11524" width="14.140625" style="37" customWidth="1"/>
    <col min="11525" max="11525" width="13.42578125" style="37" customWidth="1"/>
    <col min="11526" max="11526" width="12.85546875" style="37" customWidth="1"/>
    <col min="11527" max="11527" width="12.28515625" style="37" customWidth="1"/>
    <col min="11528" max="11528" width="12.5703125" style="37" customWidth="1"/>
    <col min="11529" max="11529" width="15.5703125" style="37" customWidth="1"/>
    <col min="11530" max="11530" width="11.42578125" style="37" bestFit="1" customWidth="1"/>
    <col min="11531" max="11531" width="12.7109375" style="37" customWidth="1"/>
    <col min="11532" max="11532" width="9.42578125" style="37" customWidth="1"/>
    <col min="11533" max="11533" width="13.140625" style="37" customWidth="1"/>
    <col min="11534" max="11535" width="9.140625" style="37" customWidth="1"/>
    <col min="11536" max="11776" width="9.140625" style="37" hidden="1"/>
    <col min="11777" max="11777" width="36.42578125" style="37" bestFit="1" customWidth="1"/>
    <col min="11778" max="11778" width="9.140625" style="37" hidden="1" customWidth="1"/>
    <col min="11779" max="11779" width="13.85546875" style="37" customWidth="1"/>
    <col min="11780" max="11780" width="14.140625" style="37" customWidth="1"/>
    <col min="11781" max="11781" width="13.42578125" style="37" customWidth="1"/>
    <col min="11782" max="11782" width="12.85546875" style="37" customWidth="1"/>
    <col min="11783" max="11783" width="12.28515625" style="37" customWidth="1"/>
    <col min="11784" max="11784" width="12.5703125" style="37" customWidth="1"/>
    <col min="11785" max="11785" width="15.5703125" style="37" customWidth="1"/>
    <col min="11786" max="11786" width="11.42578125" style="37" bestFit="1" customWidth="1"/>
    <col min="11787" max="11787" width="12.7109375" style="37" customWidth="1"/>
    <col min="11788" max="11788" width="9.42578125" style="37" customWidth="1"/>
    <col min="11789" max="11789" width="13.140625" style="37" customWidth="1"/>
    <col min="11790" max="11791" width="9.140625" style="37" customWidth="1"/>
    <col min="11792" max="12032" width="9.140625" style="37" hidden="1"/>
    <col min="12033" max="12033" width="36.42578125" style="37" bestFit="1" customWidth="1"/>
    <col min="12034" max="12034" width="9.140625" style="37" hidden="1" customWidth="1"/>
    <col min="12035" max="12035" width="13.85546875" style="37" customWidth="1"/>
    <col min="12036" max="12036" width="14.140625" style="37" customWidth="1"/>
    <col min="12037" max="12037" width="13.42578125" style="37" customWidth="1"/>
    <col min="12038" max="12038" width="12.85546875" style="37" customWidth="1"/>
    <col min="12039" max="12039" width="12.28515625" style="37" customWidth="1"/>
    <col min="12040" max="12040" width="12.5703125" style="37" customWidth="1"/>
    <col min="12041" max="12041" width="15.5703125" style="37" customWidth="1"/>
    <col min="12042" max="12042" width="11.42578125" style="37" bestFit="1" customWidth="1"/>
    <col min="12043" max="12043" width="12.7109375" style="37" customWidth="1"/>
    <col min="12044" max="12044" width="9.42578125" style="37" customWidth="1"/>
    <col min="12045" max="12045" width="13.140625" style="37" customWidth="1"/>
    <col min="12046" max="12047" width="9.140625" style="37" customWidth="1"/>
    <col min="12048" max="12288" width="9.140625" style="37" hidden="1"/>
    <col min="12289" max="12289" width="36.42578125" style="37" bestFit="1" customWidth="1"/>
    <col min="12290" max="12290" width="9.140625" style="37" hidden="1" customWidth="1"/>
    <col min="12291" max="12291" width="13.85546875" style="37" customWidth="1"/>
    <col min="12292" max="12292" width="14.140625" style="37" customWidth="1"/>
    <col min="12293" max="12293" width="13.42578125" style="37" customWidth="1"/>
    <col min="12294" max="12294" width="12.85546875" style="37" customWidth="1"/>
    <col min="12295" max="12295" width="12.28515625" style="37" customWidth="1"/>
    <col min="12296" max="12296" width="12.5703125" style="37" customWidth="1"/>
    <col min="12297" max="12297" width="15.5703125" style="37" customWidth="1"/>
    <col min="12298" max="12298" width="11.42578125" style="37" bestFit="1" customWidth="1"/>
    <col min="12299" max="12299" width="12.7109375" style="37" customWidth="1"/>
    <col min="12300" max="12300" width="9.42578125" style="37" customWidth="1"/>
    <col min="12301" max="12301" width="13.140625" style="37" customWidth="1"/>
    <col min="12302" max="12303" width="9.140625" style="37" customWidth="1"/>
    <col min="12304" max="12544" width="9.140625" style="37" hidden="1"/>
    <col min="12545" max="12545" width="36.42578125" style="37" bestFit="1" customWidth="1"/>
    <col min="12546" max="12546" width="9.140625" style="37" hidden="1" customWidth="1"/>
    <col min="12547" max="12547" width="13.85546875" style="37" customWidth="1"/>
    <col min="12548" max="12548" width="14.140625" style="37" customWidth="1"/>
    <col min="12549" max="12549" width="13.42578125" style="37" customWidth="1"/>
    <col min="12550" max="12550" width="12.85546875" style="37" customWidth="1"/>
    <col min="12551" max="12551" width="12.28515625" style="37" customWidth="1"/>
    <col min="12552" max="12552" width="12.5703125" style="37" customWidth="1"/>
    <col min="12553" max="12553" width="15.5703125" style="37" customWidth="1"/>
    <col min="12554" max="12554" width="11.42578125" style="37" bestFit="1" customWidth="1"/>
    <col min="12555" max="12555" width="12.7109375" style="37" customWidth="1"/>
    <col min="12556" max="12556" width="9.42578125" style="37" customWidth="1"/>
    <col min="12557" max="12557" width="13.140625" style="37" customWidth="1"/>
    <col min="12558" max="12559" width="9.140625" style="37" customWidth="1"/>
    <col min="12560" max="12800" width="9.140625" style="37" hidden="1"/>
    <col min="12801" max="12801" width="36.42578125" style="37" bestFit="1" customWidth="1"/>
    <col min="12802" max="12802" width="9.140625" style="37" hidden="1" customWidth="1"/>
    <col min="12803" max="12803" width="13.85546875" style="37" customWidth="1"/>
    <col min="12804" max="12804" width="14.140625" style="37" customWidth="1"/>
    <col min="12805" max="12805" width="13.42578125" style="37" customWidth="1"/>
    <col min="12806" max="12806" width="12.85546875" style="37" customWidth="1"/>
    <col min="12807" max="12807" width="12.28515625" style="37" customWidth="1"/>
    <col min="12808" max="12808" width="12.5703125" style="37" customWidth="1"/>
    <col min="12809" max="12809" width="15.5703125" style="37" customWidth="1"/>
    <col min="12810" max="12810" width="11.42578125" style="37" bestFit="1" customWidth="1"/>
    <col min="12811" max="12811" width="12.7109375" style="37" customWidth="1"/>
    <col min="12812" max="12812" width="9.42578125" style="37" customWidth="1"/>
    <col min="12813" max="12813" width="13.140625" style="37" customWidth="1"/>
    <col min="12814" max="12815" width="9.140625" style="37" customWidth="1"/>
    <col min="12816" max="13056" width="9.140625" style="37" hidden="1"/>
    <col min="13057" max="13057" width="36.42578125" style="37" bestFit="1" customWidth="1"/>
    <col min="13058" max="13058" width="9.140625" style="37" hidden="1" customWidth="1"/>
    <col min="13059" max="13059" width="13.85546875" style="37" customWidth="1"/>
    <col min="13060" max="13060" width="14.140625" style="37" customWidth="1"/>
    <col min="13061" max="13061" width="13.42578125" style="37" customWidth="1"/>
    <col min="13062" max="13062" width="12.85546875" style="37" customWidth="1"/>
    <col min="13063" max="13063" width="12.28515625" style="37" customWidth="1"/>
    <col min="13064" max="13064" width="12.5703125" style="37" customWidth="1"/>
    <col min="13065" max="13065" width="15.5703125" style="37" customWidth="1"/>
    <col min="13066" max="13066" width="11.42578125" style="37" bestFit="1" customWidth="1"/>
    <col min="13067" max="13067" width="12.7109375" style="37" customWidth="1"/>
    <col min="13068" max="13068" width="9.42578125" style="37" customWidth="1"/>
    <col min="13069" max="13069" width="13.140625" style="37" customWidth="1"/>
    <col min="13070" max="13071" width="9.140625" style="37" customWidth="1"/>
    <col min="13072" max="13312" width="9.140625" style="37" hidden="1"/>
    <col min="13313" max="13313" width="36.42578125" style="37" bestFit="1" customWidth="1"/>
    <col min="13314" max="13314" width="9.140625" style="37" hidden="1" customWidth="1"/>
    <col min="13315" max="13315" width="13.85546875" style="37" customWidth="1"/>
    <col min="13316" max="13316" width="14.140625" style="37" customWidth="1"/>
    <col min="13317" max="13317" width="13.42578125" style="37" customWidth="1"/>
    <col min="13318" max="13318" width="12.85546875" style="37" customWidth="1"/>
    <col min="13319" max="13319" width="12.28515625" style="37" customWidth="1"/>
    <col min="13320" max="13320" width="12.5703125" style="37" customWidth="1"/>
    <col min="13321" max="13321" width="15.5703125" style="37" customWidth="1"/>
    <col min="13322" max="13322" width="11.42578125" style="37" bestFit="1" customWidth="1"/>
    <col min="13323" max="13323" width="12.7109375" style="37" customWidth="1"/>
    <col min="13324" max="13324" width="9.42578125" style="37" customWidth="1"/>
    <col min="13325" max="13325" width="13.140625" style="37" customWidth="1"/>
    <col min="13326" max="13327" width="9.140625" style="37" customWidth="1"/>
    <col min="13328" max="13568" width="9.140625" style="37" hidden="1"/>
    <col min="13569" max="13569" width="36.42578125" style="37" bestFit="1" customWidth="1"/>
    <col min="13570" max="13570" width="9.140625" style="37" hidden="1" customWidth="1"/>
    <col min="13571" max="13571" width="13.85546875" style="37" customWidth="1"/>
    <col min="13572" max="13572" width="14.140625" style="37" customWidth="1"/>
    <col min="13573" max="13573" width="13.42578125" style="37" customWidth="1"/>
    <col min="13574" max="13574" width="12.85546875" style="37" customWidth="1"/>
    <col min="13575" max="13575" width="12.28515625" style="37" customWidth="1"/>
    <col min="13576" max="13576" width="12.5703125" style="37" customWidth="1"/>
    <col min="13577" max="13577" width="15.5703125" style="37" customWidth="1"/>
    <col min="13578" max="13578" width="11.42578125" style="37" bestFit="1" customWidth="1"/>
    <col min="13579" max="13579" width="12.7109375" style="37" customWidth="1"/>
    <col min="13580" max="13580" width="9.42578125" style="37" customWidth="1"/>
    <col min="13581" max="13581" width="13.140625" style="37" customWidth="1"/>
    <col min="13582" max="13583" width="9.140625" style="37" customWidth="1"/>
    <col min="13584" max="13824" width="9.140625" style="37" hidden="1"/>
    <col min="13825" max="13825" width="36.42578125" style="37" bestFit="1" customWidth="1"/>
    <col min="13826" max="13826" width="9.140625" style="37" hidden="1" customWidth="1"/>
    <col min="13827" max="13827" width="13.85546875" style="37" customWidth="1"/>
    <col min="13828" max="13828" width="14.140625" style="37" customWidth="1"/>
    <col min="13829" max="13829" width="13.42578125" style="37" customWidth="1"/>
    <col min="13830" max="13830" width="12.85546875" style="37" customWidth="1"/>
    <col min="13831" max="13831" width="12.28515625" style="37" customWidth="1"/>
    <col min="13832" max="13832" width="12.5703125" style="37" customWidth="1"/>
    <col min="13833" max="13833" width="15.5703125" style="37" customWidth="1"/>
    <col min="13834" max="13834" width="11.42578125" style="37" bestFit="1" customWidth="1"/>
    <col min="13835" max="13835" width="12.7109375" style="37" customWidth="1"/>
    <col min="13836" max="13836" width="9.42578125" style="37" customWidth="1"/>
    <col min="13837" max="13837" width="13.140625" style="37" customWidth="1"/>
    <col min="13838" max="13839" width="9.140625" style="37" customWidth="1"/>
    <col min="13840" max="14080" width="9.140625" style="37" hidden="1"/>
    <col min="14081" max="14081" width="36.42578125" style="37" bestFit="1" customWidth="1"/>
    <col min="14082" max="14082" width="9.140625" style="37" hidden="1" customWidth="1"/>
    <col min="14083" max="14083" width="13.85546875" style="37" customWidth="1"/>
    <col min="14084" max="14084" width="14.140625" style="37" customWidth="1"/>
    <col min="14085" max="14085" width="13.42578125" style="37" customWidth="1"/>
    <col min="14086" max="14086" width="12.85546875" style="37" customWidth="1"/>
    <col min="14087" max="14087" width="12.28515625" style="37" customWidth="1"/>
    <col min="14088" max="14088" width="12.5703125" style="37" customWidth="1"/>
    <col min="14089" max="14089" width="15.5703125" style="37" customWidth="1"/>
    <col min="14090" max="14090" width="11.42578125" style="37" bestFit="1" customWidth="1"/>
    <col min="14091" max="14091" width="12.7109375" style="37" customWidth="1"/>
    <col min="14092" max="14092" width="9.42578125" style="37" customWidth="1"/>
    <col min="14093" max="14093" width="13.140625" style="37" customWidth="1"/>
    <col min="14094" max="14095" width="9.140625" style="37" customWidth="1"/>
    <col min="14096" max="14336" width="9.140625" style="37" hidden="1"/>
    <col min="14337" max="14337" width="36.42578125" style="37" bestFit="1" customWidth="1"/>
    <col min="14338" max="14338" width="9.140625" style="37" hidden="1" customWidth="1"/>
    <col min="14339" max="14339" width="13.85546875" style="37" customWidth="1"/>
    <col min="14340" max="14340" width="14.140625" style="37" customWidth="1"/>
    <col min="14341" max="14341" width="13.42578125" style="37" customWidth="1"/>
    <col min="14342" max="14342" width="12.85546875" style="37" customWidth="1"/>
    <col min="14343" max="14343" width="12.28515625" style="37" customWidth="1"/>
    <col min="14344" max="14344" width="12.5703125" style="37" customWidth="1"/>
    <col min="14345" max="14345" width="15.5703125" style="37" customWidth="1"/>
    <col min="14346" max="14346" width="11.42578125" style="37" bestFit="1" customWidth="1"/>
    <col min="14347" max="14347" width="12.7109375" style="37" customWidth="1"/>
    <col min="14348" max="14348" width="9.42578125" style="37" customWidth="1"/>
    <col min="14349" max="14349" width="13.140625" style="37" customWidth="1"/>
    <col min="14350" max="14351" width="9.140625" style="37" customWidth="1"/>
    <col min="14352" max="14592" width="9.140625" style="37" hidden="1"/>
    <col min="14593" max="14593" width="36.42578125" style="37" bestFit="1" customWidth="1"/>
    <col min="14594" max="14594" width="9.140625" style="37" hidden="1" customWidth="1"/>
    <col min="14595" max="14595" width="13.85546875" style="37" customWidth="1"/>
    <col min="14596" max="14596" width="14.140625" style="37" customWidth="1"/>
    <col min="14597" max="14597" width="13.42578125" style="37" customWidth="1"/>
    <col min="14598" max="14598" width="12.85546875" style="37" customWidth="1"/>
    <col min="14599" max="14599" width="12.28515625" style="37" customWidth="1"/>
    <col min="14600" max="14600" width="12.5703125" style="37" customWidth="1"/>
    <col min="14601" max="14601" width="15.5703125" style="37" customWidth="1"/>
    <col min="14602" max="14602" width="11.42578125" style="37" bestFit="1" customWidth="1"/>
    <col min="14603" max="14603" width="12.7109375" style="37" customWidth="1"/>
    <col min="14604" max="14604" width="9.42578125" style="37" customWidth="1"/>
    <col min="14605" max="14605" width="13.140625" style="37" customWidth="1"/>
    <col min="14606" max="14607" width="9.140625" style="37" customWidth="1"/>
    <col min="14608" max="14848" width="9.140625" style="37" hidden="1"/>
    <col min="14849" max="14849" width="36.42578125" style="37" bestFit="1" customWidth="1"/>
    <col min="14850" max="14850" width="9.140625" style="37" hidden="1" customWidth="1"/>
    <col min="14851" max="14851" width="13.85546875" style="37" customWidth="1"/>
    <col min="14852" max="14852" width="14.140625" style="37" customWidth="1"/>
    <col min="14853" max="14853" width="13.42578125" style="37" customWidth="1"/>
    <col min="14854" max="14854" width="12.85546875" style="37" customWidth="1"/>
    <col min="14855" max="14855" width="12.28515625" style="37" customWidth="1"/>
    <col min="14856" max="14856" width="12.5703125" style="37" customWidth="1"/>
    <col min="14857" max="14857" width="15.5703125" style="37" customWidth="1"/>
    <col min="14858" max="14858" width="11.42578125" style="37" bestFit="1" customWidth="1"/>
    <col min="14859" max="14859" width="12.7109375" style="37" customWidth="1"/>
    <col min="14860" max="14860" width="9.42578125" style="37" customWidth="1"/>
    <col min="14861" max="14861" width="13.140625" style="37" customWidth="1"/>
    <col min="14862" max="14863" width="9.140625" style="37" customWidth="1"/>
    <col min="14864" max="15104" width="9.140625" style="37" hidden="1"/>
    <col min="15105" max="15105" width="36.42578125" style="37" bestFit="1" customWidth="1"/>
    <col min="15106" max="15106" width="9.140625" style="37" hidden="1" customWidth="1"/>
    <col min="15107" max="15107" width="13.85546875" style="37" customWidth="1"/>
    <col min="15108" max="15108" width="14.140625" style="37" customWidth="1"/>
    <col min="15109" max="15109" width="13.42578125" style="37" customWidth="1"/>
    <col min="15110" max="15110" width="12.85546875" style="37" customWidth="1"/>
    <col min="15111" max="15111" width="12.28515625" style="37" customWidth="1"/>
    <col min="15112" max="15112" width="12.5703125" style="37" customWidth="1"/>
    <col min="15113" max="15113" width="15.5703125" style="37" customWidth="1"/>
    <col min="15114" max="15114" width="11.42578125" style="37" bestFit="1" customWidth="1"/>
    <col min="15115" max="15115" width="12.7109375" style="37" customWidth="1"/>
    <col min="15116" max="15116" width="9.42578125" style="37" customWidth="1"/>
    <col min="15117" max="15117" width="13.140625" style="37" customWidth="1"/>
    <col min="15118" max="15119" width="9.140625" style="37" customWidth="1"/>
    <col min="15120" max="15360" width="9.140625" style="37" hidden="1"/>
    <col min="15361" max="15361" width="36.42578125" style="37" bestFit="1" customWidth="1"/>
    <col min="15362" max="15362" width="9.140625" style="37" hidden="1" customWidth="1"/>
    <col min="15363" max="15363" width="13.85546875" style="37" customWidth="1"/>
    <col min="15364" max="15364" width="14.140625" style="37" customWidth="1"/>
    <col min="15365" max="15365" width="13.42578125" style="37" customWidth="1"/>
    <col min="15366" max="15366" width="12.85546875" style="37" customWidth="1"/>
    <col min="15367" max="15367" width="12.28515625" style="37" customWidth="1"/>
    <col min="15368" max="15368" width="12.5703125" style="37" customWidth="1"/>
    <col min="15369" max="15369" width="15.5703125" style="37" customWidth="1"/>
    <col min="15370" max="15370" width="11.42578125" style="37" bestFit="1" customWidth="1"/>
    <col min="15371" max="15371" width="12.7109375" style="37" customWidth="1"/>
    <col min="15372" max="15372" width="9.42578125" style="37" customWidth="1"/>
    <col min="15373" max="15373" width="13.140625" style="37" customWidth="1"/>
    <col min="15374" max="15375" width="9.140625" style="37" customWidth="1"/>
    <col min="15376" max="15616" width="9.140625" style="37" hidden="1"/>
    <col min="15617" max="15617" width="36.42578125" style="37" bestFit="1" customWidth="1"/>
    <col min="15618" max="15618" width="9.140625" style="37" hidden="1" customWidth="1"/>
    <col min="15619" max="15619" width="13.85546875" style="37" customWidth="1"/>
    <col min="15620" max="15620" width="14.140625" style="37" customWidth="1"/>
    <col min="15621" max="15621" width="13.42578125" style="37" customWidth="1"/>
    <col min="15622" max="15622" width="12.85546875" style="37" customWidth="1"/>
    <col min="15623" max="15623" width="12.28515625" style="37" customWidth="1"/>
    <col min="15624" max="15624" width="12.5703125" style="37" customWidth="1"/>
    <col min="15625" max="15625" width="15.5703125" style="37" customWidth="1"/>
    <col min="15626" max="15626" width="11.42578125" style="37" bestFit="1" customWidth="1"/>
    <col min="15627" max="15627" width="12.7109375" style="37" customWidth="1"/>
    <col min="15628" max="15628" width="9.42578125" style="37" customWidth="1"/>
    <col min="15629" max="15629" width="13.140625" style="37" customWidth="1"/>
    <col min="15630" max="15631" width="9.140625" style="37" customWidth="1"/>
    <col min="15632" max="15872" width="9.140625" style="37" hidden="1"/>
    <col min="15873" max="15873" width="36.42578125" style="37" bestFit="1" customWidth="1"/>
    <col min="15874" max="15874" width="9.140625" style="37" hidden="1" customWidth="1"/>
    <col min="15875" max="15875" width="13.85546875" style="37" customWidth="1"/>
    <col min="15876" max="15876" width="14.140625" style="37" customWidth="1"/>
    <col min="15877" max="15877" width="13.42578125" style="37" customWidth="1"/>
    <col min="15878" max="15878" width="12.85546875" style="37" customWidth="1"/>
    <col min="15879" max="15879" width="12.28515625" style="37" customWidth="1"/>
    <col min="15880" max="15880" width="12.5703125" style="37" customWidth="1"/>
    <col min="15881" max="15881" width="15.5703125" style="37" customWidth="1"/>
    <col min="15882" max="15882" width="11.42578125" style="37" bestFit="1" customWidth="1"/>
    <col min="15883" max="15883" width="12.7109375" style="37" customWidth="1"/>
    <col min="15884" max="15884" width="9.42578125" style="37" customWidth="1"/>
    <col min="15885" max="15885" width="13.140625" style="37" customWidth="1"/>
    <col min="15886" max="15887" width="9.140625" style="37" customWidth="1"/>
    <col min="15888" max="16128" width="9.140625" style="37" hidden="1"/>
    <col min="16129" max="16129" width="36.42578125" style="37" bestFit="1" customWidth="1"/>
    <col min="16130" max="16130" width="9.140625" style="37" hidden="1" customWidth="1"/>
    <col min="16131" max="16131" width="13.85546875" style="37" customWidth="1"/>
    <col min="16132" max="16132" width="14.140625" style="37" customWidth="1"/>
    <col min="16133" max="16133" width="13.42578125" style="37" customWidth="1"/>
    <col min="16134" max="16134" width="12.85546875" style="37" customWidth="1"/>
    <col min="16135" max="16135" width="12.28515625" style="37" customWidth="1"/>
    <col min="16136" max="16136" width="12.5703125" style="37" customWidth="1"/>
    <col min="16137" max="16137" width="15.5703125" style="37" customWidth="1"/>
    <col min="16138" max="16138" width="11.42578125" style="37" bestFit="1" customWidth="1"/>
    <col min="16139" max="16139" width="12.7109375" style="37" customWidth="1"/>
    <col min="16140" max="16140" width="9.42578125" style="37" customWidth="1"/>
    <col min="16141" max="16141" width="13.140625" style="37" customWidth="1"/>
    <col min="16142" max="16143" width="9.140625" style="37" customWidth="1"/>
    <col min="16144" max="16384" width="9.140625" style="37" hidden="1"/>
  </cols>
  <sheetData>
    <row r="1" spans="1:13" ht="16.5" hidden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6.5" hidden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6.5">
      <c r="A3" s="36" t="s">
        <v>183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6.5" hidden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6.5" hidden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6.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6.5">
      <c r="A7" s="38"/>
      <c r="B7" s="39"/>
      <c r="C7" s="40" t="s">
        <v>97</v>
      </c>
      <c r="D7" s="38" t="s">
        <v>97</v>
      </c>
      <c r="E7" s="41"/>
      <c r="F7" s="42" t="s">
        <v>42</v>
      </c>
      <c r="G7" s="43"/>
      <c r="H7" s="44" t="s">
        <v>43</v>
      </c>
      <c r="I7" s="41" t="s">
        <v>44</v>
      </c>
      <c r="J7" s="45" t="s">
        <v>45</v>
      </c>
      <c r="K7" s="45" t="s">
        <v>46</v>
      </c>
      <c r="L7" s="46"/>
      <c r="M7" s="43"/>
    </row>
    <row r="8" spans="1:13" ht="16.5">
      <c r="A8" s="47"/>
      <c r="B8" s="48">
        <v>2004</v>
      </c>
      <c r="C8" s="49">
        <v>2020</v>
      </c>
      <c r="D8" s="49">
        <v>2019</v>
      </c>
      <c r="E8" s="48" t="s">
        <v>47</v>
      </c>
      <c r="F8" s="50" t="s">
        <v>48</v>
      </c>
      <c r="G8" s="51" t="s">
        <v>49</v>
      </c>
      <c r="H8" s="49" t="s">
        <v>50</v>
      </c>
      <c r="I8" s="52" t="s">
        <v>51</v>
      </c>
      <c r="J8" s="48" t="s">
        <v>52</v>
      </c>
      <c r="K8" s="53" t="s">
        <v>53</v>
      </c>
      <c r="L8" s="48" t="s">
        <v>54</v>
      </c>
      <c r="M8" s="41"/>
    </row>
    <row r="9" spans="1:13" ht="16.5">
      <c r="A9" s="54" t="s">
        <v>55</v>
      </c>
      <c r="B9" s="55"/>
      <c r="C9" s="56"/>
      <c r="D9" s="56"/>
      <c r="E9" s="57"/>
      <c r="F9" s="58"/>
      <c r="G9" s="59"/>
      <c r="H9" s="56"/>
      <c r="I9" s="59"/>
      <c r="J9" s="57"/>
      <c r="K9" s="56"/>
      <c r="L9" s="57"/>
      <c r="M9" s="60"/>
    </row>
    <row r="10" spans="1:13">
      <c r="A10" s="61" t="s">
        <v>56</v>
      </c>
      <c r="B10" s="62"/>
      <c r="C10" s="61">
        <f>Balance!H10</f>
        <v>22381.79</v>
      </c>
      <c r="D10" s="61">
        <v>1992.18</v>
      </c>
      <c r="E10" s="62">
        <f>C10-D10</f>
        <v>20389.61</v>
      </c>
      <c r="F10" s="63">
        <v>0</v>
      </c>
      <c r="G10" s="114">
        <v>0</v>
      </c>
      <c r="H10" s="61">
        <f>+E10+F10-G10</f>
        <v>20389.61</v>
      </c>
      <c r="I10" s="65"/>
      <c r="J10" s="66"/>
      <c r="K10" s="67"/>
      <c r="L10" s="66"/>
      <c r="M10" s="61">
        <f>SUM(I10:L10)+H10</f>
        <v>20389.61</v>
      </c>
    </row>
    <row r="11" spans="1:13">
      <c r="A11" s="68" t="s">
        <v>57</v>
      </c>
      <c r="B11" s="69"/>
      <c r="C11" s="61">
        <v>0</v>
      </c>
      <c r="D11" s="61">
        <v>0</v>
      </c>
      <c r="E11" s="62">
        <f t="shared" ref="E11:E18" si="0">C11-D11</f>
        <v>0</v>
      </c>
      <c r="F11" s="63"/>
      <c r="G11" s="64"/>
      <c r="H11" s="61">
        <f t="shared" ref="H11:H18" si="1">+E11+F11-G11</f>
        <v>0</v>
      </c>
      <c r="I11" s="65"/>
      <c r="J11" s="70"/>
      <c r="K11" s="71">
        <f>-H11-I11</f>
        <v>0</v>
      </c>
      <c r="L11" s="70"/>
      <c r="M11" s="71">
        <f t="shared" ref="M11:M20" si="2">SUM(I11:L11)+H11</f>
        <v>0</v>
      </c>
    </row>
    <row r="12" spans="1:13">
      <c r="A12" s="61" t="s">
        <v>58</v>
      </c>
      <c r="B12" s="62"/>
      <c r="C12" s="61">
        <f>Balance!H11</f>
        <v>254191.93</v>
      </c>
      <c r="D12" s="61">
        <v>197058.36</v>
      </c>
      <c r="E12" s="62">
        <f t="shared" si="0"/>
        <v>57133.570000000007</v>
      </c>
      <c r="F12" s="63"/>
      <c r="G12" s="64"/>
      <c r="H12" s="61">
        <f t="shared" si="1"/>
        <v>57133.570000000007</v>
      </c>
      <c r="I12" s="65" t="s">
        <v>10</v>
      </c>
      <c r="J12" s="72">
        <f>-H12</f>
        <v>-57133.570000000007</v>
      </c>
      <c r="K12" s="71">
        <v>0</v>
      </c>
      <c r="L12" s="70">
        <v>0</v>
      </c>
      <c r="M12" s="71">
        <f t="shared" si="2"/>
        <v>0</v>
      </c>
    </row>
    <row r="13" spans="1:13">
      <c r="A13" s="61" t="s">
        <v>59</v>
      </c>
      <c r="B13" s="62"/>
      <c r="C13" s="61">
        <v>0</v>
      </c>
      <c r="D13" s="61">
        <v>0</v>
      </c>
      <c r="E13" s="62">
        <f t="shared" si="0"/>
        <v>0</v>
      </c>
      <c r="F13" s="63"/>
      <c r="G13" s="64"/>
      <c r="H13" s="61">
        <f t="shared" si="1"/>
        <v>0</v>
      </c>
      <c r="I13" s="65"/>
      <c r="J13" s="73">
        <f>-H13</f>
        <v>0</v>
      </c>
      <c r="K13" s="74"/>
      <c r="L13" s="70"/>
      <c r="M13" s="71">
        <f t="shared" si="2"/>
        <v>0</v>
      </c>
    </row>
    <row r="14" spans="1:13">
      <c r="A14" s="61" t="s">
        <v>60</v>
      </c>
      <c r="B14" s="62"/>
      <c r="C14" s="61"/>
      <c r="D14" s="61">
        <v>0</v>
      </c>
      <c r="E14" s="62">
        <f t="shared" si="0"/>
        <v>0</v>
      </c>
      <c r="F14" s="63"/>
      <c r="G14" s="64"/>
      <c r="H14" s="61">
        <f t="shared" si="1"/>
        <v>0</v>
      </c>
      <c r="I14" s="65"/>
      <c r="J14" s="72">
        <f>-H14</f>
        <v>0</v>
      </c>
      <c r="K14" s="71"/>
      <c r="L14" s="70"/>
      <c r="M14" s="71">
        <f t="shared" si="2"/>
        <v>0</v>
      </c>
    </row>
    <row r="15" spans="1:13">
      <c r="A15" s="61" t="s">
        <v>61</v>
      </c>
      <c r="B15" s="62"/>
      <c r="C15" s="61">
        <f>Balance!H12</f>
        <v>22201.68</v>
      </c>
      <c r="D15" s="61">
        <v>22694.99</v>
      </c>
      <c r="E15" s="62">
        <f t="shared" si="0"/>
        <v>-493.31000000000131</v>
      </c>
      <c r="F15" s="63"/>
      <c r="G15" s="64"/>
      <c r="H15" s="61">
        <f t="shared" si="1"/>
        <v>-493.31000000000131</v>
      </c>
      <c r="I15" s="65"/>
      <c r="J15" s="75">
        <f>-H15</f>
        <v>493.31000000000131</v>
      </c>
      <c r="K15" s="74"/>
      <c r="L15" s="70"/>
      <c r="M15" s="71">
        <f t="shared" si="2"/>
        <v>0</v>
      </c>
    </row>
    <row r="16" spans="1:13">
      <c r="A16" s="61" t="s">
        <v>62</v>
      </c>
      <c r="B16" s="62"/>
      <c r="C16" s="61">
        <f>Balance!H13</f>
        <v>510</v>
      </c>
      <c r="D16" s="61">
        <v>1200</v>
      </c>
      <c r="E16" s="62">
        <f t="shared" si="0"/>
        <v>-690</v>
      </c>
      <c r="F16" s="63"/>
      <c r="G16" s="64"/>
      <c r="H16" s="61">
        <f t="shared" si="1"/>
        <v>-690</v>
      </c>
      <c r="I16" s="65"/>
      <c r="J16" s="75">
        <f>-H16</f>
        <v>690</v>
      </c>
      <c r="K16" s="71"/>
      <c r="L16" s="70"/>
      <c r="M16" s="71">
        <f t="shared" si="2"/>
        <v>0</v>
      </c>
    </row>
    <row r="17" spans="1:13">
      <c r="A17" s="68" t="s">
        <v>63</v>
      </c>
      <c r="B17" s="69"/>
      <c r="C17" s="61">
        <f>Balance!H16</f>
        <v>102000.41</v>
      </c>
      <c r="D17" s="61">
        <v>102000.41</v>
      </c>
      <c r="E17" s="62">
        <f t="shared" si="0"/>
        <v>0</v>
      </c>
      <c r="F17" s="148">
        <v>0</v>
      </c>
      <c r="G17" s="64">
        <v>0</v>
      </c>
      <c r="H17" s="61">
        <f>+E17+F17-G17</f>
        <v>0</v>
      </c>
      <c r="I17" s="67" t="s">
        <v>10</v>
      </c>
      <c r="J17" s="75"/>
      <c r="K17" s="71">
        <f>-H17</f>
        <v>0</v>
      </c>
      <c r="L17" s="70"/>
      <c r="M17" s="71">
        <f t="shared" si="2"/>
        <v>0</v>
      </c>
    </row>
    <row r="18" spans="1:13">
      <c r="A18" s="68" t="s">
        <v>64</v>
      </c>
      <c r="B18" s="69"/>
      <c r="C18" s="76">
        <f>Balance!H17</f>
        <v>2037.22</v>
      </c>
      <c r="D18" s="76">
        <v>2144.3200000000002</v>
      </c>
      <c r="E18" s="62">
        <f t="shared" si="0"/>
        <v>-107.10000000000014</v>
      </c>
      <c r="F18" s="63"/>
      <c r="G18" s="64"/>
      <c r="H18" s="76">
        <f t="shared" si="1"/>
        <v>-107.10000000000014</v>
      </c>
      <c r="I18" s="77"/>
      <c r="J18" s="75">
        <f>-H18</f>
        <v>107.10000000000014</v>
      </c>
      <c r="K18" s="71"/>
      <c r="L18" s="70"/>
      <c r="M18" s="71">
        <f t="shared" si="2"/>
        <v>0</v>
      </c>
    </row>
    <row r="19" spans="1:13" ht="17.25" thickBot="1">
      <c r="A19" s="78" t="s">
        <v>65</v>
      </c>
      <c r="B19" s="79"/>
      <c r="C19" s="80">
        <f t="shared" ref="C19:L19" si="3">SUM(C10:C18)</f>
        <v>403323.02999999991</v>
      </c>
      <c r="D19" s="81">
        <f t="shared" si="3"/>
        <v>327090.25999999995</v>
      </c>
      <c r="E19" s="80">
        <f t="shared" si="3"/>
        <v>76232.77</v>
      </c>
      <c r="F19" s="82">
        <f t="shared" si="3"/>
        <v>0</v>
      </c>
      <c r="G19" s="83">
        <f t="shared" si="3"/>
        <v>0</v>
      </c>
      <c r="H19" s="80">
        <f t="shared" si="3"/>
        <v>76232.77</v>
      </c>
      <c r="I19" s="84">
        <f>SUM(I10:I18)</f>
        <v>0</v>
      </c>
      <c r="J19" s="85">
        <f>SUM(J10:J18)</f>
        <v>-55843.160000000011</v>
      </c>
      <c r="K19" s="86">
        <f>SUM(K10:K18)</f>
        <v>0</v>
      </c>
      <c r="L19" s="85">
        <f t="shared" si="3"/>
        <v>0</v>
      </c>
      <c r="M19" s="71">
        <f>SUM(I19:L19)+H19</f>
        <v>20389.609999999993</v>
      </c>
    </row>
    <row r="20" spans="1:13" ht="15.75" thickTop="1">
      <c r="A20" s="87" t="s">
        <v>66</v>
      </c>
      <c r="B20" s="88"/>
      <c r="C20" s="89"/>
      <c r="D20" s="90"/>
      <c r="E20" s="62"/>
      <c r="F20" s="63"/>
      <c r="G20" s="64"/>
      <c r="H20" s="62"/>
      <c r="I20" s="67"/>
      <c r="J20" s="70"/>
      <c r="K20" s="71"/>
      <c r="L20" s="70"/>
      <c r="M20" s="71">
        <f t="shared" si="2"/>
        <v>0</v>
      </c>
    </row>
    <row r="21" spans="1:13">
      <c r="A21" s="68" t="s">
        <v>67</v>
      </c>
      <c r="B21" s="69"/>
      <c r="C21" s="64">
        <f>Balance!H22*-1</f>
        <v>-8367.85</v>
      </c>
      <c r="D21" s="61">
        <v>-9118.67</v>
      </c>
      <c r="E21" s="62">
        <f>C21-D21</f>
        <v>750.81999999999971</v>
      </c>
      <c r="F21" s="63">
        <v>0</v>
      </c>
      <c r="G21" s="64">
        <v>0</v>
      </c>
      <c r="H21" s="62">
        <f>+E21+G21-F21</f>
        <v>750.81999999999971</v>
      </c>
      <c r="I21" s="67"/>
      <c r="J21" s="75">
        <f>-H21</f>
        <v>-750.81999999999971</v>
      </c>
      <c r="K21" s="74"/>
      <c r="L21" s="70"/>
      <c r="M21" s="71">
        <f>SUM(H21:L21)</f>
        <v>0</v>
      </c>
    </row>
    <row r="22" spans="1:13">
      <c r="A22" s="68" t="s">
        <v>68</v>
      </c>
      <c r="B22" s="69"/>
      <c r="C22" s="64">
        <f>Balance!H24*-1</f>
        <v>-635.01</v>
      </c>
      <c r="D22" s="61">
        <v>-1843.65</v>
      </c>
      <c r="E22" s="62">
        <f t="shared" ref="E22:E29" si="4">C22-D22</f>
        <v>1208.6400000000001</v>
      </c>
      <c r="F22" s="63"/>
      <c r="G22" s="64">
        <v>0</v>
      </c>
      <c r="H22" s="62">
        <f t="shared" ref="H22:H27" si="5">+E22+G22-F22</f>
        <v>1208.6400000000001</v>
      </c>
      <c r="I22" s="67"/>
      <c r="J22" s="91">
        <f>-H22</f>
        <v>-1208.6400000000001</v>
      </c>
      <c r="K22" s="74"/>
      <c r="L22" s="70"/>
      <c r="M22" s="71">
        <f t="shared" ref="M22:M29" si="6">SUM(I22:L22)+H22</f>
        <v>0</v>
      </c>
    </row>
    <row r="23" spans="1:13">
      <c r="A23" s="68" t="s">
        <v>69</v>
      </c>
      <c r="B23" s="69"/>
      <c r="C23" s="64">
        <f>Balance!H23*-1</f>
        <v>-39890.06</v>
      </c>
      <c r="D23" s="61">
        <v>-9880.07</v>
      </c>
      <c r="E23" s="62">
        <f t="shared" si="4"/>
        <v>-30009.989999999998</v>
      </c>
      <c r="F23" s="63">
        <v>0</v>
      </c>
      <c r="G23" s="64"/>
      <c r="H23" s="62">
        <f t="shared" si="5"/>
        <v>-30009.989999999998</v>
      </c>
      <c r="I23" s="67">
        <v>0</v>
      </c>
      <c r="J23" s="75">
        <f>-H23</f>
        <v>30009.989999999998</v>
      </c>
      <c r="K23" s="71"/>
      <c r="L23" s="70">
        <v>0</v>
      </c>
      <c r="M23" s="71">
        <f t="shared" si="6"/>
        <v>0</v>
      </c>
    </row>
    <row r="24" spans="1:13">
      <c r="A24" s="68" t="s">
        <v>70</v>
      </c>
      <c r="B24" s="69"/>
      <c r="C24" s="64"/>
      <c r="D24" s="61">
        <v>0</v>
      </c>
      <c r="E24" s="62">
        <f t="shared" si="4"/>
        <v>0</v>
      </c>
      <c r="F24" s="63">
        <v>0</v>
      </c>
      <c r="G24" s="64"/>
      <c r="H24" s="62">
        <f t="shared" si="5"/>
        <v>0</v>
      </c>
      <c r="I24" s="67">
        <v>0</v>
      </c>
      <c r="J24" s="70">
        <f>-H24-I24</f>
        <v>0</v>
      </c>
      <c r="K24" s="71"/>
      <c r="L24" s="70"/>
      <c r="M24" s="71">
        <f t="shared" si="6"/>
        <v>0</v>
      </c>
    </row>
    <row r="25" spans="1:13" ht="16.5">
      <c r="A25" s="92" t="s">
        <v>71</v>
      </c>
      <c r="B25" s="93"/>
      <c r="C25" s="94"/>
      <c r="D25" s="92"/>
      <c r="E25" s="62">
        <f>C25-D25</f>
        <v>0</v>
      </c>
      <c r="F25" s="63"/>
      <c r="G25" s="64"/>
      <c r="H25" s="62">
        <f t="shared" si="5"/>
        <v>0</v>
      </c>
      <c r="I25" s="67"/>
      <c r="J25" s="70"/>
      <c r="K25" s="71"/>
      <c r="L25" s="70"/>
      <c r="M25" s="95">
        <f t="shared" si="6"/>
        <v>0</v>
      </c>
    </row>
    <row r="26" spans="1:13">
      <c r="A26" s="61" t="s">
        <v>72</v>
      </c>
      <c r="B26" s="62"/>
      <c r="C26" s="64">
        <f>Balance!H29*-1</f>
        <v>-325176</v>
      </c>
      <c r="D26" s="61">
        <v>-325176</v>
      </c>
      <c r="E26" s="62">
        <f t="shared" si="4"/>
        <v>0</v>
      </c>
      <c r="F26" s="63"/>
      <c r="G26" s="64"/>
      <c r="H26" s="62">
        <f t="shared" si="5"/>
        <v>0</v>
      </c>
      <c r="I26" s="67"/>
      <c r="J26" s="70"/>
      <c r="K26" s="71"/>
      <c r="L26" s="70">
        <v>0</v>
      </c>
      <c r="M26" s="71">
        <f t="shared" si="6"/>
        <v>0</v>
      </c>
    </row>
    <row r="27" spans="1:13">
      <c r="A27" s="68" t="s">
        <v>73</v>
      </c>
      <c r="B27" s="69"/>
      <c r="C27" s="64">
        <f>Balance!H32*-1</f>
        <v>-7897.4599999999991</v>
      </c>
      <c r="D27" s="61">
        <v>-7897.46</v>
      </c>
      <c r="E27" s="62">
        <f>C27-D27</f>
        <v>0</v>
      </c>
      <c r="F27" s="63"/>
      <c r="G27" s="64"/>
      <c r="H27" s="62">
        <f t="shared" si="5"/>
        <v>0</v>
      </c>
      <c r="I27" s="67">
        <f>-H27</f>
        <v>0</v>
      </c>
      <c r="J27" s="70"/>
      <c r="K27" s="71"/>
      <c r="L27" s="70"/>
      <c r="M27" s="71">
        <f t="shared" si="6"/>
        <v>0</v>
      </c>
    </row>
    <row r="28" spans="1:13">
      <c r="A28" s="68" t="s">
        <v>74</v>
      </c>
      <c r="B28" s="69"/>
      <c r="C28" s="64">
        <f>Balance!H35*-1</f>
        <v>0</v>
      </c>
      <c r="D28" s="61">
        <v>0</v>
      </c>
      <c r="E28" s="62">
        <f t="shared" si="4"/>
        <v>0</v>
      </c>
      <c r="F28" s="63">
        <v>0</v>
      </c>
      <c r="G28" s="114">
        <v>0</v>
      </c>
      <c r="H28" s="62">
        <f>+E28+G28-F28</f>
        <v>0</v>
      </c>
      <c r="I28" s="67">
        <v>0</v>
      </c>
      <c r="J28" s="70">
        <f>(H28)*-1</f>
        <v>0</v>
      </c>
      <c r="K28" s="71"/>
      <c r="L28" s="70"/>
      <c r="M28" s="71"/>
    </row>
    <row r="29" spans="1:13">
      <c r="A29" s="68" t="s">
        <v>75</v>
      </c>
      <c r="B29" s="69"/>
      <c r="C29" s="96">
        <f>Balance!H37*-1</f>
        <v>-21356.650000000005</v>
      </c>
      <c r="D29" s="76">
        <v>26825.59</v>
      </c>
      <c r="E29" s="62">
        <f t="shared" si="4"/>
        <v>-48182.240000000005</v>
      </c>
      <c r="F29" s="63"/>
      <c r="G29" s="64"/>
      <c r="H29" s="62">
        <f>+E29+G29-F29</f>
        <v>-48182.240000000005</v>
      </c>
      <c r="I29" s="67">
        <f>H29*-1</f>
        <v>48182.240000000005</v>
      </c>
      <c r="J29" s="70"/>
      <c r="K29" s="71"/>
      <c r="L29" s="70">
        <f>+(H29+I29)*-1</f>
        <v>0</v>
      </c>
      <c r="M29" s="71">
        <f t="shared" si="6"/>
        <v>0</v>
      </c>
    </row>
    <row r="30" spans="1:13" ht="17.25" thickBot="1">
      <c r="A30" s="92" t="s">
        <v>76</v>
      </c>
      <c r="B30" s="93"/>
      <c r="C30" s="80">
        <f>SUM(C20:C29)</f>
        <v>-403323.03</v>
      </c>
      <c r="D30" s="81">
        <f>SUM(D20:D29)</f>
        <v>-327090.26</v>
      </c>
      <c r="E30" s="80">
        <f>SUM(E20:E29)</f>
        <v>-76232.77</v>
      </c>
      <c r="F30" s="82">
        <f t="shared" ref="F30:L30" si="7">SUM(F21:F29)</f>
        <v>0</v>
      </c>
      <c r="G30" s="83">
        <f t="shared" si="7"/>
        <v>0</v>
      </c>
      <c r="H30" s="80">
        <f t="shared" si="7"/>
        <v>-76232.77</v>
      </c>
      <c r="I30" s="97">
        <f>SUM(I21:I29)</f>
        <v>48182.240000000005</v>
      </c>
      <c r="J30" s="85">
        <f>SUM(J21:J29)</f>
        <v>28050.53</v>
      </c>
      <c r="K30" s="86">
        <f t="shared" si="7"/>
        <v>0</v>
      </c>
      <c r="L30" s="85">
        <f t="shared" si="7"/>
        <v>0</v>
      </c>
      <c r="M30" s="86"/>
    </row>
    <row r="31" spans="1:13" ht="15.75" thickTop="1">
      <c r="A31" s="76" t="s">
        <v>77</v>
      </c>
      <c r="B31" s="98"/>
      <c r="C31" s="98">
        <f>+C19+C30</f>
        <v>0</v>
      </c>
      <c r="D31" s="98">
        <f>+D19+D30</f>
        <v>0</v>
      </c>
      <c r="E31" s="98">
        <f>+E19+E30</f>
        <v>0</v>
      </c>
      <c r="F31" s="98">
        <f>+F19+F30</f>
        <v>0</v>
      </c>
      <c r="G31" s="98">
        <f>+G19+G30</f>
        <v>0</v>
      </c>
      <c r="H31" s="98">
        <f>+H30+H19</f>
        <v>0</v>
      </c>
      <c r="I31" s="76">
        <f>+I30+I19</f>
        <v>48182.240000000005</v>
      </c>
      <c r="J31" s="99">
        <f>+J19+J30</f>
        <v>-27792.630000000012</v>
      </c>
      <c r="K31" s="100">
        <f>+K19+K30</f>
        <v>0</v>
      </c>
      <c r="L31" s="98">
        <f>+L19+L30</f>
        <v>0</v>
      </c>
      <c r="M31" s="76">
        <f>I31+J31+K31+L31</f>
        <v>20389.609999999993</v>
      </c>
    </row>
    <row r="32" spans="1:13" hidden="1">
      <c r="A32" s="101"/>
      <c r="B32" s="101"/>
      <c r="C32" s="62"/>
      <c r="D32" s="62"/>
      <c r="E32" s="62"/>
      <c r="F32" s="62"/>
      <c r="G32" s="62"/>
      <c r="H32" s="62"/>
      <c r="I32" s="101"/>
      <c r="J32" s="101"/>
      <c r="K32" s="101"/>
      <c r="L32" s="101"/>
      <c r="M32" s="101"/>
    </row>
    <row r="33" spans="1:15">
      <c r="A33" s="101"/>
      <c r="B33" s="101"/>
      <c r="C33" s="62"/>
      <c r="D33" s="62"/>
      <c r="E33" s="98"/>
      <c r="F33" s="98"/>
      <c r="G33" s="98"/>
      <c r="H33" s="98"/>
      <c r="I33" s="101"/>
      <c r="J33" s="101"/>
      <c r="K33" s="101"/>
      <c r="L33" s="101"/>
      <c r="M33" s="101"/>
    </row>
    <row r="34" spans="1:15">
      <c r="A34" s="273" t="s">
        <v>78</v>
      </c>
      <c r="B34" s="274"/>
      <c r="C34" s="274"/>
      <c r="D34" s="274"/>
      <c r="E34" s="274"/>
      <c r="F34" s="274"/>
      <c r="G34" s="274"/>
      <c r="H34" s="275"/>
      <c r="I34" s="101"/>
      <c r="J34" s="101"/>
      <c r="K34" s="101"/>
      <c r="L34" s="101"/>
      <c r="M34" s="101"/>
    </row>
    <row r="35" spans="1:15">
      <c r="A35" s="61" t="s">
        <v>79</v>
      </c>
      <c r="B35" s="63"/>
      <c r="C35" s="63"/>
      <c r="D35" s="70">
        <f>Resultado!I23</f>
        <v>8811.42</v>
      </c>
      <c r="E35" s="70">
        <f>+D35</f>
        <v>8811.42</v>
      </c>
      <c r="F35" s="102">
        <v>0</v>
      </c>
      <c r="G35" s="103">
        <f>J14+J12+J16</f>
        <v>-56443.570000000007</v>
      </c>
      <c r="H35" s="104">
        <f>+E35+G35-F35</f>
        <v>-47632.150000000009</v>
      </c>
      <c r="I35" s="74"/>
      <c r="J35" s="101"/>
      <c r="K35" s="101"/>
      <c r="L35" s="101"/>
      <c r="M35" s="101"/>
    </row>
    <row r="36" spans="1:15">
      <c r="A36" s="61" t="s">
        <v>9</v>
      </c>
      <c r="B36" s="63"/>
      <c r="C36" s="63"/>
      <c r="D36" s="70">
        <f>Resultado!I12</f>
        <v>128500</v>
      </c>
      <c r="E36" s="70">
        <f>+D36</f>
        <v>128500</v>
      </c>
      <c r="F36" s="105">
        <v>0</v>
      </c>
      <c r="G36" s="106">
        <v>0</v>
      </c>
      <c r="H36" s="104">
        <f>+E36+G36-F36</f>
        <v>128500</v>
      </c>
      <c r="I36" s="74"/>
      <c r="J36" s="101"/>
      <c r="K36" s="101"/>
      <c r="L36" s="101"/>
      <c r="M36" s="101"/>
    </row>
    <row r="37" spans="1:15">
      <c r="A37" s="61" t="s">
        <v>80</v>
      </c>
      <c r="B37" s="63"/>
      <c r="C37" s="63"/>
      <c r="D37" s="107">
        <v>0</v>
      </c>
      <c r="E37" s="70">
        <f>+D37</f>
        <v>0</v>
      </c>
      <c r="F37" s="105">
        <f>K17+J28</f>
        <v>0</v>
      </c>
      <c r="G37" s="107">
        <v>0</v>
      </c>
      <c r="H37" s="107">
        <f>+E37-G37+F37</f>
        <v>0</v>
      </c>
      <c r="I37" s="101"/>
      <c r="J37" s="101"/>
      <c r="K37" s="101"/>
      <c r="L37" s="101"/>
      <c r="M37" s="101"/>
    </row>
    <row r="38" spans="1:15" ht="15.75" thickBot="1">
      <c r="A38" s="61"/>
      <c r="B38" s="63"/>
      <c r="C38" s="63"/>
      <c r="D38" s="108">
        <f>SUM(D35:D37)</f>
        <v>137311.42000000001</v>
      </c>
      <c r="E38" s="85">
        <f>SUM(E34:E37)</f>
        <v>137311.42000000001</v>
      </c>
      <c r="F38" s="109">
        <f>+F35+F36</f>
        <v>0</v>
      </c>
      <c r="G38" s="109">
        <f>+G35+G36</f>
        <v>-56443.570000000007</v>
      </c>
      <c r="H38" s="108">
        <f>SUM(H35:H37)</f>
        <v>80867.849999999991</v>
      </c>
      <c r="I38" s="101"/>
      <c r="J38" s="101"/>
      <c r="K38" s="101"/>
      <c r="L38" s="101"/>
      <c r="M38" s="101"/>
    </row>
    <row r="39" spans="1:15" ht="15.75" thickTop="1">
      <c r="A39" s="61" t="s">
        <v>81</v>
      </c>
      <c r="B39" s="63"/>
      <c r="C39" s="63"/>
      <c r="D39" s="104"/>
      <c r="E39" s="70">
        <f t="shared" ref="E39:E47" si="8">+D39</f>
        <v>0</v>
      </c>
      <c r="F39" s="110"/>
      <c r="G39" s="104"/>
      <c r="H39" s="104">
        <f>SUM(E39:G39)</f>
        <v>0</v>
      </c>
      <c r="I39" s="101"/>
      <c r="J39" s="276" t="s">
        <v>82</v>
      </c>
      <c r="K39" s="277"/>
      <c r="L39" s="277"/>
      <c r="M39" s="111">
        <f>I29</f>
        <v>48182.240000000005</v>
      </c>
      <c r="N39" s="112">
        <f>+M39+M40+M41</f>
        <v>20389.609999999993</v>
      </c>
      <c r="O39" s="113">
        <f>+N39-H49</f>
        <v>0</v>
      </c>
    </row>
    <row r="40" spans="1:15">
      <c r="A40" s="61" t="s">
        <v>83</v>
      </c>
      <c r="B40" s="63"/>
      <c r="C40" s="63"/>
      <c r="D40" s="104">
        <f>Resultado!I16</f>
        <v>3091</v>
      </c>
      <c r="E40" s="70">
        <f>+D40</f>
        <v>3091</v>
      </c>
      <c r="F40" s="105"/>
      <c r="G40" s="104"/>
      <c r="H40" s="114">
        <f>+E40+F40-G40</f>
        <v>3091</v>
      </c>
      <c r="I40" s="74"/>
      <c r="J40" s="269" t="s">
        <v>84</v>
      </c>
      <c r="K40" s="270"/>
      <c r="L40" s="270"/>
      <c r="M40" s="115">
        <f>I27</f>
        <v>0</v>
      </c>
    </row>
    <row r="41" spans="1:15">
      <c r="A41" s="61" t="s">
        <v>14</v>
      </c>
      <c r="B41" s="63"/>
      <c r="C41" s="63"/>
      <c r="D41" s="104">
        <v>-36289.93</v>
      </c>
      <c r="E41" s="70">
        <f>+D41</f>
        <v>-36289.93</v>
      </c>
      <c r="F41" s="105"/>
      <c r="G41" s="104">
        <v>0</v>
      </c>
      <c r="H41" s="114">
        <f>+E41+F41-G41</f>
        <v>-36289.93</v>
      </c>
      <c r="I41" s="74"/>
      <c r="J41" s="269" t="s">
        <v>85</v>
      </c>
      <c r="K41" s="270"/>
      <c r="L41" s="270"/>
      <c r="M41" s="116">
        <f>+J31</f>
        <v>-27792.630000000012</v>
      </c>
      <c r="N41" s="117"/>
    </row>
    <row r="42" spans="1:15">
      <c r="A42" s="61" t="s">
        <v>86</v>
      </c>
      <c r="B42" s="63"/>
      <c r="C42" s="63"/>
      <c r="D42" s="104">
        <f>-89129.18-D41-D43-D46-D45-D40</f>
        <v>-6718.5199999999932</v>
      </c>
      <c r="E42" s="70">
        <f>+D42</f>
        <v>-6718.5199999999932</v>
      </c>
      <c r="F42" s="105"/>
      <c r="G42" s="118">
        <f>-J15-J21-J23</f>
        <v>-29752.48</v>
      </c>
      <c r="H42" s="119">
        <f>+E42+F42-G42</f>
        <v>23033.960000000006</v>
      </c>
      <c r="I42" s="74"/>
      <c r="J42" s="269" t="s">
        <v>87</v>
      </c>
      <c r="K42" s="270"/>
      <c r="L42" s="270"/>
      <c r="M42" s="120">
        <f>+K31</f>
        <v>0</v>
      </c>
    </row>
    <row r="43" spans="1:15">
      <c r="A43" s="61" t="s">
        <v>15</v>
      </c>
      <c r="B43" s="63"/>
      <c r="C43" s="63"/>
      <c r="D43" s="121">
        <v>-47330.21</v>
      </c>
      <c r="E43" s="70">
        <f>+D43</f>
        <v>-47330.21</v>
      </c>
      <c r="F43" s="105"/>
      <c r="G43" s="104"/>
      <c r="H43" s="114">
        <f>+E43+F43-G43</f>
        <v>-47330.21</v>
      </c>
      <c r="I43" s="74"/>
      <c r="J43" s="269" t="s">
        <v>88</v>
      </c>
      <c r="K43" s="270"/>
      <c r="L43" s="270"/>
      <c r="M43" s="122">
        <f>+L31</f>
        <v>0</v>
      </c>
    </row>
    <row r="44" spans="1:15">
      <c r="A44" s="61" t="s">
        <v>89</v>
      </c>
      <c r="B44" s="63"/>
      <c r="C44" s="63"/>
      <c r="D44" s="104">
        <v>0</v>
      </c>
      <c r="E44" s="70">
        <f>+D44</f>
        <v>0</v>
      </c>
      <c r="F44" s="105">
        <v>0</v>
      </c>
      <c r="G44" s="123">
        <f>J22</f>
        <v>-1208.6400000000001</v>
      </c>
      <c r="H44" s="104">
        <f>+E44-F44+G44</f>
        <v>-1208.6400000000001</v>
      </c>
      <c r="I44" s="74"/>
      <c r="J44" s="269" t="s">
        <v>90</v>
      </c>
      <c r="K44" s="270"/>
      <c r="L44" s="270"/>
      <c r="M44" s="122">
        <f>SUM(M39:M43)</f>
        <v>20389.609999999993</v>
      </c>
      <c r="N44" s="74"/>
      <c r="O44" s="117"/>
    </row>
    <row r="45" spans="1:15">
      <c r="A45" s="61" t="s">
        <v>91</v>
      </c>
      <c r="B45" s="63"/>
      <c r="C45" s="63"/>
      <c r="D45" s="104">
        <v>-107.1</v>
      </c>
      <c r="E45" s="70">
        <f t="shared" si="8"/>
        <v>-107.1</v>
      </c>
      <c r="F45" s="124">
        <f>J18</f>
        <v>107.10000000000014</v>
      </c>
      <c r="G45" s="104"/>
      <c r="H45" s="104">
        <f>+E45+F45-G45</f>
        <v>1.4210854715202004E-13</v>
      </c>
      <c r="I45" s="74"/>
      <c r="J45" s="269" t="s">
        <v>92</v>
      </c>
      <c r="K45" s="270"/>
      <c r="L45" s="270"/>
      <c r="M45" s="122">
        <f>+D10</f>
        <v>1992.18</v>
      </c>
      <c r="N45" s="74"/>
    </row>
    <row r="46" spans="1:15" ht="15.75" thickBot="1">
      <c r="A46" s="61" t="s">
        <v>16</v>
      </c>
      <c r="B46" s="63"/>
      <c r="C46" s="63"/>
      <c r="D46" s="65">
        <v>-1774.42</v>
      </c>
      <c r="E46" s="62">
        <f t="shared" si="8"/>
        <v>-1774.42</v>
      </c>
      <c r="F46" s="125"/>
      <c r="G46" s="65"/>
      <c r="H46" s="119">
        <f>+E46+F46-G46</f>
        <v>-1774.42</v>
      </c>
      <c r="I46" s="74"/>
      <c r="J46" s="271" t="s">
        <v>93</v>
      </c>
      <c r="K46" s="272"/>
      <c r="L46" s="272"/>
      <c r="M46" s="126">
        <f>SUM(M44:M45)</f>
        <v>22381.789999999994</v>
      </c>
      <c r="N46" s="74"/>
    </row>
    <row r="47" spans="1:15">
      <c r="A47" s="61" t="s">
        <v>73</v>
      </c>
      <c r="B47" s="63"/>
      <c r="C47" s="63"/>
      <c r="D47" s="96">
        <v>0</v>
      </c>
      <c r="E47" s="98">
        <f t="shared" si="8"/>
        <v>0</v>
      </c>
      <c r="F47" s="127">
        <v>0</v>
      </c>
      <c r="G47" s="96"/>
      <c r="H47" s="96"/>
      <c r="I47" s="101"/>
      <c r="J47" s="101"/>
      <c r="K47" s="101"/>
      <c r="L47" s="62"/>
      <c r="M47" s="128"/>
    </row>
    <row r="48" spans="1:15" ht="17.25" thickBot="1">
      <c r="A48" s="61"/>
      <c r="B48" s="63"/>
      <c r="C48" s="63"/>
      <c r="D48" s="83">
        <f>SUM(D39:D47)</f>
        <v>-89129.180000000008</v>
      </c>
      <c r="E48" s="80">
        <f>+D48</f>
        <v>-89129.180000000008</v>
      </c>
      <c r="F48" s="82">
        <f>SUM(F40:F47)</f>
        <v>107.10000000000014</v>
      </c>
      <c r="G48" s="83">
        <f>SUM(G40:G47)</f>
        <v>-30961.119999999999</v>
      </c>
      <c r="H48" s="83">
        <f>SUM(H39:H47)</f>
        <v>-60478.239999999991</v>
      </c>
      <c r="I48" s="101"/>
      <c r="J48" s="101"/>
      <c r="K48" s="101"/>
      <c r="L48" s="93" t="s">
        <v>94</v>
      </c>
      <c r="M48" s="93">
        <f>M46-C10</f>
        <v>0</v>
      </c>
    </row>
    <row r="49" spans="1:15" ht="15.75" thickTop="1">
      <c r="A49" s="76"/>
      <c r="B49" s="127"/>
      <c r="C49" s="127"/>
      <c r="D49" s="96">
        <f>+D38+D48</f>
        <v>48182.240000000005</v>
      </c>
      <c r="E49" s="98">
        <f>+E38+E48</f>
        <v>48182.240000000005</v>
      </c>
      <c r="F49" s="129">
        <f>+F38+F48</f>
        <v>107.10000000000014</v>
      </c>
      <c r="G49" s="130">
        <f>G48+G38</f>
        <v>-87404.69</v>
      </c>
      <c r="H49" s="96">
        <f>+H38+H48</f>
        <v>20389.61</v>
      </c>
      <c r="I49" s="101"/>
      <c r="J49" s="101"/>
      <c r="K49" s="101"/>
      <c r="L49" s="62"/>
      <c r="M49" s="62"/>
    </row>
    <row r="50" spans="1:15">
      <c r="C50" s="132"/>
      <c r="D50" s="133"/>
      <c r="E50" s="74"/>
      <c r="F50" s="133"/>
      <c r="G50" s="133"/>
      <c r="H50" s="133"/>
      <c r="I50" s="134"/>
      <c r="J50" s="134"/>
      <c r="K50" s="134"/>
      <c r="L50" s="134"/>
      <c r="M50" s="134"/>
    </row>
    <row r="51" spans="1:15">
      <c r="C51" s="142"/>
      <c r="D51" s="143"/>
      <c r="E51" s="143"/>
      <c r="F51" s="143"/>
      <c r="G51" s="143">
        <f>G49+H49-F49</f>
        <v>-67122.180000000008</v>
      </c>
      <c r="H51" s="143">
        <f>M44-H49</f>
        <v>0</v>
      </c>
      <c r="I51" s="144"/>
      <c r="J51" s="134"/>
      <c r="K51" s="134"/>
      <c r="L51" s="134"/>
      <c r="M51" s="134"/>
    </row>
    <row r="52" spans="1:15">
      <c r="C52" s="142">
        <v>1693.6</v>
      </c>
      <c r="D52" s="145">
        <v>1182.6099999999999</v>
      </c>
      <c r="E52" s="145">
        <f>C52-D52</f>
        <v>510.99</v>
      </c>
      <c r="F52" s="145"/>
      <c r="G52" s="145"/>
      <c r="H52" s="147">
        <f>M31-H49</f>
        <v>0</v>
      </c>
      <c r="I52" s="146"/>
      <c r="J52" s="136"/>
      <c r="M52" s="136"/>
    </row>
    <row r="53" spans="1:15">
      <c r="C53" s="142"/>
      <c r="D53" s="145"/>
      <c r="E53" s="145"/>
      <c r="F53" s="145"/>
      <c r="G53" s="145">
        <f>G51-M46</f>
        <v>-89503.97</v>
      </c>
      <c r="H53" s="145"/>
      <c r="I53" s="142"/>
    </row>
    <row r="54" spans="1:15">
      <c r="C54" s="142"/>
      <c r="D54" s="145"/>
      <c r="E54" s="145"/>
      <c r="F54" s="145"/>
      <c r="G54" s="145"/>
      <c r="H54" s="145"/>
      <c r="I54" s="142"/>
    </row>
    <row r="55" spans="1:15">
      <c r="C55" s="142"/>
      <c r="D55" s="145"/>
      <c r="E55" s="145"/>
      <c r="F55" s="145"/>
      <c r="G55" s="145"/>
      <c r="H55" s="145"/>
      <c r="I55" s="142"/>
    </row>
    <row r="56" spans="1:15">
      <c r="D56" s="135"/>
      <c r="E56" s="135"/>
      <c r="F56" s="135"/>
      <c r="G56" s="135"/>
      <c r="H56" s="135"/>
    </row>
    <row r="57" spans="1:15">
      <c r="D57" s="135"/>
      <c r="E57" s="135"/>
      <c r="F57" s="135"/>
      <c r="G57" s="135"/>
      <c r="H57" s="135"/>
    </row>
    <row r="58" spans="1:15">
      <c r="D58" s="135"/>
      <c r="E58" s="135"/>
      <c r="F58" s="135"/>
      <c r="G58" s="135"/>
      <c r="H58" s="135"/>
    </row>
    <row r="59" spans="1:15" s="131" customFormat="1">
      <c r="C59" s="135"/>
      <c r="D59" s="135"/>
      <c r="E59" s="135"/>
      <c r="F59" s="135"/>
      <c r="G59" s="135"/>
      <c r="H59" s="135"/>
      <c r="N59" s="37"/>
      <c r="O59" s="37"/>
    </row>
    <row r="60" spans="1:15" s="131" customFormat="1">
      <c r="C60" s="137"/>
      <c r="N60" s="37"/>
      <c r="O60" s="37"/>
    </row>
    <row r="61" spans="1:15" s="131" customFormat="1">
      <c r="C61" s="138"/>
      <c r="N61" s="37"/>
      <c r="O61" s="37"/>
    </row>
  </sheetData>
  <mergeCells count="9">
    <mergeCell ref="J44:L44"/>
    <mergeCell ref="J45:L45"/>
    <mergeCell ref="J46:L46"/>
    <mergeCell ref="A34:H34"/>
    <mergeCell ref="J39:L39"/>
    <mergeCell ref="J40:L40"/>
    <mergeCell ref="J41:L41"/>
    <mergeCell ref="J42:L42"/>
    <mergeCell ref="J43:L43"/>
  </mergeCells>
  <pageMargins left="0.27559055118110237" right="0.35433070866141736" top="0.74803149606299213" bottom="0.74803149606299213" header="0.31496062992125984" footer="0.31496062992125984"/>
  <pageSetup scale="7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9"/>
  <sheetViews>
    <sheetView showGridLines="0" workbookViewId="0">
      <selection activeCell="M10" sqref="M10"/>
    </sheetView>
  </sheetViews>
  <sheetFormatPr baseColWidth="10" defaultRowHeight="15"/>
  <cols>
    <col min="1" max="1" width="2.42578125" style="202" customWidth="1"/>
    <col min="2" max="2" width="2.140625" style="202" customWidth="1"/>
    <col min="3" max="3" width="1.5703125" style="202" customWidth="1"/>
    <col min="4" max="4" width="5" style="202" customWidth="1"/>
    <col min="5" max="5" width="49.140625" style="202" customWidth="1"/>
    <col min="6" max="6" width="5.7109375" style="202" hidden="1" customWidth="1"/>
    <col min="7" max="7" width="5.42578125" style="202" customWidth="1"/>
    <col min="8" max="8" width="1.28515625" style="202" customWidth="1"/>
    <col min="9" max="9" width="13.7109375" style="202" customWidth="1"/>
    <col min="10" max="10" width="4.140625" style="202" customWidth="1"/>
    <col min="11" max="11" width="12.7109375" style="202" hidden="1" customWidth="1"/>
    <col min="12" max="16384" width="11.42578125" style="202"/>
  </cols>
  <sheetData>
    <row r="1" spans="1:11" ht="15.75" customHeight="1">
      <c r="A1" s="264" t="str">
        <f>[1]Balance!A1</f>
        <v>LAFISE VALORES DE EL SALVADOR, S.A. DE C.V.</v>
      </c>
      <c r="B1" s="264"/>
      <c r="C1" s="264"/>
      <c r="D1" s="264"/>
      <c r="E1" s="264"/>
      <c r="F1" s="264"/>
      <c r="G1" s="264"/>
      <c r="H1" s="264"/>
      <c r="I1" s="264"/>
      <c r="J1" s="251"/>
      <c r="K1" s="251"/>
    </row>
    <row r="2" spans="1:11" ht="15.75" customHeight="1">
      <c r="A2" s="263" t="str">
        <f>[1]Patrimonio!A2</f>
        <v>(Casa de Corredores de Bolsa)</v>
      </c>
      <c r="B2" s="263"/>
      <c r="C2" s="263"/>
      <c r="D2" s="263"/>
      <c r="E2" s="263"/>
      <c r="F2" s="263"/>
      <c r="G2" s="263"/>
      <c r="H2" s="263"/>
      <c r="I2" s="263"/>
      <c r="J2" s="251"/>
      <c r="K2" s="251"/>
    </row>
    <row r="3" spans="1:11" ht="15.75" customHeight="1">
      <c r="A3" s="278" t="str">
        <f>[1]Balance!A3</f>
        <v>(Compañía Salvadoreña Subsidiaria de Finance Exchange and Trading Corp.)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15.75" customHeight="1">
      <c r="A4" s="263" t="s">
        <v>3</v>
      </c>
      <c r="B4" s="263"/>
      <c r="C4" s="263"/>
      <c r="D4" s="263"/>
      <c r="E4" s="263"/>
      <c r="F4" s="263"/>
      <c r="G4" s="263"/>
      <c r="H4" s="263"/>
      <c r="I4" s="263"/>
      <c r="J4" s="220"/>
      <c r="K4" s="220"/>
    </row>
    <row r="5" spans="1:11" ht="15.75" hidden="1" customHeight="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1:11" ht="15.75" customHeight="1">
      <c r="A6" s="278" t="s">
        <v>184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</row>
    <row r="7" spans="1:11" ht="15.75" hidden="1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</row>
    <row r="8" spans="1:11" ht="15.75" hidden="1" customHeight="1">
      <c r="A8" s="261" t="s">
        <v>10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</row>
    <row r="9" spans="1:11" ht="15.75" hidden="1" customHeight="1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</row>
    <row r="10" spans="1:11" ht="15.75" customHeight="1">
      <c r="A10" s="261" t="s">
        <v>6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</row>
    <row r="11" spans="1:11" hidden="1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</row>
    <row r="12" spans="1:11" ht="10.5" hidden="1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</row>
    <row r="13" spans="1:11" hidden="1"/>
    <row r="14" spans="1:11" hidden="1"/>
    <row r="15" spans="1:11">
      <c r="F15" s="224" t="s">
        <v>7</v>
      </c>
      <c r="G15" s="224"/>
      <c r="H15" s="224"/>
      <c r="I15" s="224"/>
      <c r="J15" s="216"/>
      <c r="K15" s="224">
        <v>2013</v>
      </c>
    </row>
    <row r="16" spans="1:11" hidden="1">
      <c r="A16" s="216" t="s">
        <v>178</v>
      </c>
    </row>
    <row r="17" spans="1:17" ht="16.5" hidden="1" customHeight="1">
      <c r="A17" s="216"/>
      <c r="B17" s="202" t="s">
        <v>57</v>
      </c>
      <c r="I17" s="248">
        <v>0</v>
      </c>
      <c r="J17" s="247"/>
      <c r="K17" s="248">
        <v>0</v>
      </c>
      <c r="L17" s="202" t="s">
        <v>10</v>
      </c>
    </row>
    <row r="18" spans="1:17" ht="16.5" hidden="1" customHeight="1">
      <c r="A18" s="216"/>
      <c r="I18" s="246"/>
      <c r="J18" s="247"/>
      <c r="K18" s="246"/>
    </row>
    <row r="19" spans="1:17" ht="18" customHeight="1">
      <c r="A19" s="278" t="s">
        <v>177</v>
      </c>
      <c r="B19" s="278"/>
      <c r="C19" s="278"/>
      <c r="D19" s="278"/>
      <c r="E19" s="278"/>
    </row>
    <row r="20" spans="1:17">
      <c r="B20" s="261" t="s">
        <v>176</v>
      </c>
      <c r="C20" s="261"/>
      <c r="D20" s="261"/>
      <c r="E20" s="261"/>
      <c r="I20" s="244">
        <v>0</v>
      </c>
      <c r="J20" s="238"/>
      <c r="K20" s="244">
        <v>24519.54</v>
      </c>
    </row>
    <row r="21" spans="1:17">
      <c r="B21" s="261" t="s">
        <v>59</v>
      </c>
      <c r="C21" s="261"/>
      <c r="D21" s="261"/>
      <c r="E21" s="261"/>
      <c r="I21" s="244">
        <v>0</v>
      </c>
      <c r="J21" s="238"/>
      <c r="K21" s="244">
        <v>197405.45</v>
      </c>
      <c r="N21" s="202" t="s">
        <v>10</v>
      </c>
    </row>
    <row r="22" spans="1:17">
      <c r="B22" s="261" t="s">
        <v>175</v>
      </c>
      <c r="C22" s="261"/>
      <c r="D22" s="261"/>
      <c r="E22" s="261"/>
      <c r="F22" s="215">
        <v>11</v>
      </c>
      <c r="G22" s="215"/>
      <c r="I22" s="242">
        <v>0</v>
      </c>
      <c r="J22" s="241"/>
      <c r="K22" s="242">
        <v>179776.02</v>
      </c>
    </row>
    <row r="23" spans="1:17">
      <c r="B23" s="261" t="s">
        <v>174</v>
      </c>
      <c r="C23" s="261"/>
      <c r="D23" s="261"/>
      <c r="E23" s="261"/>
      <c r="F23" s="215">
        <v>15</v>
      </c>
      <c r="G23" s="215"/>
      <c r="I23" s="239">
        <v>0</v>
      </c>
      <c r="J23" s="238"/>
      <c r="K23" s="239">
        <v>5115550.09</v>
      </c>
    </row>
    <row r="24" spans="1:17" ht="19.149999999999999" customHeight="1" thickBot="1">
      <c r="A24" s="278" t="s">
        <v>173</v>
      </c>
      <c r="B24" s="278"/>
      <c r="C24" s="278"/>
      <c r="D24" s="278"/>
      <c r="E24" s="278"/>
      <c r="F24" s="215"/>
      <c r="G24" s="215"/>
      <c r="I24" s="237">
        <f>SUM(I20:I23)</f>
        <v>0</v>
      </c>
      <c r="J24" s="238"/>
      <c r="K24" s="237">
        <v>5517251.0999999996</v>
      </c>
    </row>
    <row r="25" spans="1:17" ht="15.75" thickTop="1">
      <c r="F25" s="215"/>
      <c r="G25" s="215"/>
      <c r="I25" s="238"/>
      <c r="J25" s="238"/>
      <c r="K25" s="238"/>
      <c r="M25" s="202" t="s">
        <v>10</v>
      </c>
    </row>
    <row r="26" spans="1:17">
      <c r="A26" s="216" t="s">
        <v>172</v>
      </c>
      <c r="F26" s="215"/>
      <c r="G26" s="215"/>
      <c r="I26" s="238"/>
      <c r="J26" s="238"/>
      <c r="K26" s="238"/>
      <c r="Q26" s="202" t="s">
        <v>10</v>
      </c>
    </row>
    <row r="27" spans="1:17">
      <c r="B27" s="216" t="s">
        <v>171</v>
      </c>
      <c r="C27" s="216"/>
      <c r="F27" s="215"/>
      <c r="G27" s="215"/>
      <c r="I27" s="238"/>
      <c r="J27" s="238"/>
      <c r="K27" s="238"/>
    </row>
    <row r="28" spans="1:17">
      <c r="B28" s="245" t="s">
        <v>170</v>
      </c>
      <c r="C28" s="216"/>
      <c r="F28" s="215"/>
      <c r="G28" s="215"/>
      <c r="I28" s="238"/>
      <c r="J28" s="238"/>
      <c r="K28" s="238"/>
    </row>
    <row r="29" spans="1:17">
      <c r="B29" s="245"/>
      <c r="C29" s="216"/>
      <c r="D29" s="202" t="s">
        <v>169</v>
      </c>
      <c r="F29" s="215"/>
      <c r="G29" s="215"/>
      <c r="I29" s="244">
        <v>0</v>
      </c>
      <c r="J29" s="238"/>
      <c r="K29" s="244">
        <v>31783.599999999999</v>
      </c>
      <c r="N29" s="202" t="s">
        <v>10</v>
      </c>
    </row>
    <row r="30" spans="1:17">
      <c r="D30" s="202" t="s">
        <v>67</v>
      </c>
      <c r="F30" s="215"/>
      <c r="G30" s="215"/>
      <c r="I30" s="243">
        <v>0</v>
      </c>
      <c r="J30" s="238"/>
      <c r="K30" s="243">
        <v>190141.39</v>
      </c>
    </row>
    <row r="31" spans="1:17">
      <c r="D31" s="202" t="s">
        <v>168</v>
      </c>
      <c r="F31" s="215">
        <v>11</v>
      </c>
      <c r="G31" s="215"/>
      <c r="I31" s="242">
        <v>0</v>
      </c>
      <c r="J31" s="241"/>
      <c r="K31" s="240">
        <v>179776.02</v>
      </c>
    </row>
    <row r="32" spans="1:17">
      <c r="D32" s="202" t="s">
        <v>167</v>
      </c>
      <c r="F32" s="215">
        <v>15</v>
      </c>
      <c r="G32" s="215"/>
      <c r="I32" s="239">
        <v>0</v>
      </c>
      <c r="J32" s="238"/>
      <c r="K32" s="239">
        <v>5115550.09</v>
      </c>
    </row>
    <row r="33" spans="1:16" ht="18.600000000000001" customHeight="1" thickBot="1">
      <c r="A33" s="278" t="s">
        <v>166</v>
      </c>
      <c r="B33" s="278"/>
      <c r="C33" s="278"/>
      <c r="D33" s="278"/>
      <c r="E33" s="278"/>
      <c r="I33" s="237">
        <f>SUM(I29:I32)</f>
        <v>0</v>
      </c>
      <c r="J33" s="238"/>
      <c r="K33" s="237">
        <v>5517251.0999999996</v>
      </c>
    </row>
    <row r="34" spans="1:16" ht="15.75" thickTop="1">
      <c r="I34" s="236"/>
      <c r="K34" s="236"/>
    </row>
    <row r="35" spans="1:16">
      <c r="I35" s="236"/>
      <c r="K35" s="236"/>
    </row>
    <row r="36" spans="1:16">
      <c r="I36" s="236"/>
      <c r="K36" s="236"/>
    </row>
    <row r="39" spans="1:16">
      <c r="B39" s="234" t="s">
        <v>165</v>
      </c>
      <c r="C39" s="205"/>
      <c r="D39" s="205"/>
      <c r="E39" s="205"/>
      <c r="F39" s="151"/>
      <c r="G39" s="235" t="s">
        <v>164</v>
      </c>
      <c r="H39" s="233"/>
      <c r="I39" s="233"/>
      <c r="J39" s="233"/>
      <c r="K39" s="232"/>
    </row>
    <row r="40" spans="1:16">
      <c r="B40" s="205" t="s">
        <v>163</v>
      </c>
      <c r="C40" s="205"/>
      <c r="E40" s="205"/>
      <c r="F40" s="151"/>
      <c r="G40" s="205" t="s">
        <v>162</v>
      </c>
      <c r="H40" s="233"/>
      <c r="I40" s="233"/>
      <c r="J40" s="233"/>
      <c r="K40" s="232"/>
    </row>
    <row r="41" spans="1:16">
      <c r="B41" s="205"/>
      <c r="C41" s="205"/>
      <c r="D41" s="205"/>
      <c r="E41" s="205"/>
      <c r="F41" s="151"/>
      <c r="G41" s="205"/>
      <c r="H41" s="233"/>
      <c r="I41" s="233"/>
      <c r="J41" s="233"/>
      <c r="K41" s="232"/>
    </row>
    <row r="42" spans="1:16">
      <c r="B42" s="205"/>
      <c r="C42" s="205"/>
      <c r="D42" s="205"/>
      <c r="E42" s="205"/>
      <c r="F42" s="151"/>
      <c r="G42" s="205"/>
      <c r="H42" s="233"/>
      <c r="I42" s="233"/>
      <c r="J42" s="233"/>
      <c r="K42" s="232"/>
    </row>
    <row r="43" spans="1:16">
      <c r="B43" s="205"/>
      <c r="C43" s="205"/>
      <c r="D43" s="205"/>
      <c r="E43" s="234" t="s">
        <v>10</v>
      </c>
      <c r="F43" s="151"/>
      <c r="G43" s="205"/>
      <c r="H43" s="233"/>
      <c r="I43" s="233"/>
      <c r="J43" s="233"/>
      <c r="K43" s="232"/>
    </row>
    <row r="44" spans="1:16">
      <c r="B44" s="205"/>
      <c r="C44" s="205"/>
      <c r="D44" s="205"/>
      <c r="E44" s="205" t="s">
        <v>10</v>
      </c>
      <c r="F44" s="151"/>
      <c r="G44" s="205"/>
      <c r="H44" s="233"/>
      <c r="I44" s="233"/>
      <c r="J44" s="233"/>
      <c r="K44" s="232"/>
    </row>
    <row r="47" spans="1:16">
      <c r="A47" s="254" t="s">
        <v>99</v>
      </c>
      <c r="B47" s="254"/>
      <c r="C47" s="254"/>
      <c r="D47" s="254"/>
      <c r="E47" s="254"/>
      <c r="F47" s="254"/>
      <c r="G47" s="254"/>
      <c r="H47" s="254"/>
      <c r="I47" s="254"/>
      <c r="J47" s="200"/>
      <c r="K47" s="200"/>
      <c r="L47" s="200"/>
      <c r="M47" s="200"/>
      <c r="N47" s="200"/>
      <c r="O47" s="200"/>
      <c r="P47" s="200"/>
    </row>
    <row r="48" spans="1:16" ht="15.75">
      <c r="A48" s="259" t="s">
        <v>98</v>
      </c>
      <c r="B48" s="259"/>
      <c r="C48" s="259"/>
      <c r="D48" s="259"/>
      <c r="E48" s="259"/>
      <c r="F48" s="259"/>
      <c r="G48" s="259"/>
      <c r="H48" s="259"/>
      <c r="I48" s="259"/>
      <c r="J48" s="231"/>
      <c r="K48" s="231"/>
      <c r="L48" s="231"/>
      <c r="M48" s="231"/>
      <c r="N48" s="231"/>
      <c r="O48" s="231"/>
      <c r="P48" s="231"/>
    </row>
    <row r="56" ht="10.5" customHeight="1"/>
    <row r="60" ht="10.5" customHeight="1"/>
    <row r="64" ht="11.25" customHeight="1"/>
    <row r="69" ht="18" customHeight="1"/>
  </sheetData>
  <mergeCells count="16">
    <mergeCell ref="B20:E20"/>
    <mergeCell ref="A47:I47"/>
    <mergeCell ref="A48:I48"/>
    <mergeCell ref="A1:I1"/>
    <mergeCell ref="A2:I2"/>
    <mergeCell ref="A4:I4"/>
    <mergeCell ref="B21:E21"/>
    <mergeCell ref="B22:E22"/>
    <mergeCell ref="B23:E23"/>
    <mergeCell ref="A24:E24"/>
    <mergeCell ref="A33:E33"/>
    <mergeCell ref="A3:K3"/>
    <mergeCell ref="A6:K6"/>
    <mergeCell ref="A8:K8"/>
    <mergeCell ref="A10:K10"/>
    <mergeCell ref="A19:E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Balance</vt:lpstr>
      <vt:lpstr>Resultado</vt:lpstr>
      <vt:lpstr>ECP</vt:lpstr>
      <vt:lpstr>Flujodef</vt:lpstr>
      <vt:lpstr>HT septiembre 2020</vt:lpstr>
      <vt:lpstr>OPERAC BURSATILES</vt:lpstr>
      <vt:lpstr>Balance!Área_de_impresión</vt:lpstr>
      <vt:lpstr>ECP!Área_de_impresión</vt:lpstr>
      <vt:lpstr>Flujodef!Área_de_impresión</vt:lpstr>
      <vt:lpstr>'OPERAC BURSATILES'!Área_de_impresión</vt:lpstr>
      <vt:lpstr>Resultado!Área_de_impresión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2021-02-10T22:35:15Z</dcterms:modified>
</cp:coreProperties>
</file>